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firstSheet="7" activeTab="2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</sheets>
  <definedNames>
    <definedName name="_xlnm.Print_Area" localSheetId="1">'część (1)'!$A$1:$N$12</definedName>
    <definedName name="_xlnm.Print_Area" localSheetId="10">'część (10)'!$A$1:$N$12</definedName>
    <definedName name="_xlnm.Print_Area" localSheetId="11">'część (11)'!$A$1:$N$12</definedName>
    <definedName name="_xlnm.Print_Area" localSheetId="12">'część (12)'!$A$1:$N$14</definedName>
    <definedName name="_xlnm.Print_Area" localSheetId="13">'część (13)'!$A$1:$N$12</definedName>
    <definedName name="_xlnm.Print_Area" localSheetId="14">'część (14)'!$A$1:$N$12</definedName>
    <definedName name="_xlnm.Print_Area" localSheetId="15">'część (15)'!$A$1:$N$13</definedName>
    <definedName name="_xlnm.Print_Area" localSheetId="16">'część (16)'!$A$1:$N$16</definedName>
    <definedName name="_xlnm.Print_Area" localSheetId="17">'część (17)'!$A$1:$N$12</definedName>
    <definedName name="_xlnm.Print_Area" localSheetId="18">'część (18)'!$A$1:$N$18</definedName>
    <definedName name="_xlnm.Print_Area" localSheetId="19">'część (19)'!$A$1:$N$12</definedName>
    <definedName name="_xlnm.Print_Area" localSheetId="2">'część (2)'!$A$1:$N$15</definedName>
    <definedName name="_xlnm.Print_Area" localSheetId="20">'część (20)'!$A$1:$N$12</definedName>
    <definedName name="_xlnm.Print_Area" localSheetId="21">'część (21)'!$A$1:$N$13</definedName>
    <definedName name="_xlnm.Print_Area" localSheetId="22">'część (22)'!$A$1:$N$14</definedName>
    <definedName name="_xlnm.Print_Area" localSheetId="23">'część (23)'!$A$1:$N$12</definedName>
    <definedName name="_xlnm.Print_Area" localSheetId="3">'część (3)'!$A$1:$N$12</definedName>
    <definedName name="_xlnm.Print_Area" localSheetId="4">'część (4)'!$A$1:$N$13</definedName>
    <definedName name="_xlnm.Print_Area" localSheetId="5">'część (5)'!$A$1:$N$13</definedName>
    <definedName name="_xlnm.Print_Area" localSheetId="6">'część (6)'!$A$1:$N$12</definedName>
    <definedName name="_xlnm.Print_Area" localSheetId="7">'część (7)'!$A$1:$N$12</definedName>
    <definedName name="_xlnm.Print_Area" localSheetId="8">'część (8)'!$A$1:$N$12</definedName>
    <definedName name="_xlnm.Print_Area" localSheetId="9">'część (9)'!$A$1:$N$19</definedName>
    <definedName name="_xlnm.Print_Area" localSheetId="0">'formularz oferty'!$A$1:$E$73</definedName>
  </definedNames>
  <calcPr fullCalcOnLoad="1"/>
</workbook>
</file>

<file path=xl/sharedStrings.xml><?xml version="1.0" encoding="utf-8"?>
<sst xmlns="http://schemas.openxmlformats.org/spreadsheetml/2006/main" count="735" uniqueCount="256">
  <si>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</si>
  <si>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</si>
  <si>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</si>
  <si>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</si>
  <si>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</si>
  <si>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</si>
  <si>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</si>
  <si>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</si>
  <si>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</si>
  <si>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</si>
  <si>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</si>
  <si>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</si>
  <si>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</si>
  <si>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</si>
  <si>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</si>
  <si>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</si>
  <si>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</si>
  <si>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</si>
  <si>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</si>
  <si>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</si>
  <si>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</si>
  <si>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</si>
  <si>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</si>
  <si>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</si>
  <si>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</si>
  <si>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</si>
  <si>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</si>
  <si>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</si>
  <si>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</si>
  <si>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</si>
  <si>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</si>
  <si>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</si>
  <si>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</si>
  <si>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</si>
  <si>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</si>
  <si>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</si>
  <si>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</si>
  <si>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</si>
  <si>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</si>
  <si>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</si>
  <si>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</si>
  <si>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</si>
  <si>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</si>
  <si>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</si>
  <si>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</si>
  <si>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</si>
  <si>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</si>
  <si>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</si>
  <si>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</si>
  <si>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</si>
  <si>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</si>
  <si>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</si>
  <si>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</si>
  <si>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</si>
  <si>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</si>
  <si>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</si>
  <si>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Postać/Opakowanie</t>
  </si>
  <si>
    <t>Oferujemy wykonanie całego przedmiotu zamówienia (w danej części) za cenę:</t>
  </si>
  <si>
    <t xml:space="preserve">1. </t>
  </si>
  <si>
    <r>
      <t>Oświadczamy, że zamówienie będziemy wykonywać do czasu wyczerpania kwoty wynagrodzenia umownego, nie dłużej jednak niż prze</t>
    </r>
    <r>
      <rPr>
        <sz val="11"/>
        <color indexed="8"/>
        <rFont val="Times New Roman"/>
        <family val="1"/>
      </rPr>
      <t>z 18 miesięc</t>
    </r>
    <r>
      <rPr>
        <sz val="11"/>
        <rFont val="Times New Roman"/>
        <family val="1"/>
      </rPr>
      <t>y od dnia zawarcia umowy.</t>
    </r>
  </si>
  <si>
    <t xml:space="preserve">Kod EAN </t>
  </si>
  <si>
    <t>część 7</t>
  </si>
  <si>
    <t>część 8</t>
  </si>
  <si>
    <t>Ilość sztuk opakowaniu jednostkowym</t>
  </si>
  <si>
    <t xml:space="preserve">Nazwa handlowa:
Dawka:
Postać/ Opakowanie:
</t>
  </si>
  <si>
    <t>Ilość sztuk</t>
  </si>
  <si>
    <t xml:space="preserve"> Ilość sztuk opakowaniu jednostkowym</t>
  </si>
  <si>
    <t>Załącznik nr 1 do SWZ|</t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</si>
  <si>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</si>
  <si>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</si>
  <si>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</si>
  <si>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</si>
  <si>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</si>
  <si>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12.</t>
  </si>
  <si>
    <t>załącznik nr 1a do SWZ</t>
  </si>
  <si>
    <t xml:space="preserve">Ilość sztuk </t>
  </si>
  <si>
    <t xml:space="preserve">Nazwa handlowa:
Dawka:
Postać/ Opakowanie:
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</si>
  <si>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</si>
  <si>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</si>
  <si>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</si>
  <si>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</si>
  <si>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</si>
  <si>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</si>
  <si>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</si>
  <si>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</si>
  <si>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</si>
  <si>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</si>
  <si>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25 mg</t>
  </si>
  <si>
    <t xml:space="preserve">Nazwa handlowa:
Dawka:
Postać/ Opakowanie:
</t>
  </si>
  <si>
    <t xml:space="preserve">Ilość </t>
  </si>
  <si>
    <t>roztwór do infuzji</t>
  </si>
  <si>
    <t xml:space="preserve">Ilość
</t>
  </si>
  <si>
    <t xml:space="preserve">2. </t>
  </si>
  <si>
    <t>stała postać doustna</t>
  </si>
  <si>
    <t>Wymiary</t>
  </si>
  <si>
    <t>Nazwa handlowa:
Wymiary:
Postać/ Opakowanie:</t>
  </si>
  <si>
    <t>Wytwórca</t>
  </si>
  <si>
    <t>Postać/ Opakowanie:</t>
  </si>
  <si>
    <t>13.</t>
  </si>
  <si>
    <t>14.</t>
  </si>
  <si>
    <t>Kod EAN (jeżeli dotyczy)</t>
  </si>
  <si>
    <t>Dostawa produktów leczniczych, produktów leczniczych z importu docelowego, wyrobów medycznych, dietetycznych środków specjalnego przeznaczenia medycznego do Apteki Szpitala Uniwersyteckiego w Krakowie.</t>
  </si>
  <si>
    <t>DFP.271.81.2021.KK</t>
  </si>
  <si>
    <t>część 19</t>
  </si>
  <si>
    <t>część 20</t>
  </si>
  <si>
    <t>część 21</t>
  </si>
  <si>
    <t>część 22</t>
  </si>
  <si>
    <t>część 23</t>
  </si>
  <si>
    <t>Oświadczamy, że oferowane przez nas w części: 18 (poz. 3) oraz 22, 23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</si>
  <si>
    <t>Oświadczamy, że oferowane przez nas w części: 19-21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</si>
  <si>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r>
      <t xml:space="preserve">Oświadczamy, że jesteśmy </t>
    </r>
    <r>
      <rPr>
        <i/>
        <sz val="9"/>
        <color indexed="10"/>
        <rFont val="Times New Roman"/>
        <family val="1"/>
      </rPr>
      <t>(zaznaczyć właściwe)</t>
    </r>
    <r>
      <rPr>
        <sz val="11"/>
        <rFont val="Times New Roman"/>
        <family val="1"/>
      </rPr>
      <t>:
14.1. mikroprzedsiębiorstwem,
14.2. małym przedsiębiorstwem,
14.3. średnim przedsiębiorstwem,
14.4. jednoosobową działalnością gospodarczą,
14.5. osobą fizyczną nieprowadzącą działalności gospodarczej,
14.6. inny rodzaj (w tym duże przedsiębiorstwo).</t>
    </r>
  </si>
  <si>
    <t>Belimumab</t>
  </si>
  <si>
    <t>Do zakupu 120 mg i 400 MG</t>
  </si>
  <si>
    <t>proszek do sporządzania  koncentratu roztworu do infuzji, fiol.</t>
  </si>
  <si>
    <t xml:space="preserve"> </t>
  </si>
  <si>
    <t>Ilość dawek a 120 mg</t>
  </si>
  <si>
    <t xml:space="preserve">Dla dawki 120 mg:
Nazwa handlowa:
Dawka:
Postać/ Opakowanie:
Dla dawki 400 mg:
Nazwa handlowa:
Dawka:
Postać/ Opakowanie:
</t>
  </si>
  <si>
    <t>Dla dawki 120 mg:
Dla dawki 400 mg:</t>
  </si>
  <si>
    <t>Oferowana ilość dawek a 120 mg</t>
  </si>
  <si>
    <t>Acidum gadotericum*</t>
  </si>
  <si>
    <t>0,5 mmol/ml</t>
  </si>
  <si>
    <t xml:space="preserve">roztwór do
wstrzykiwań, 10 ml </t>
  </si>
  <si>
    <t xml:space="preserve">roztwór do
wstrzykiwań, 15 ml </t>
  </si>
  <si>
    <t xml:space="preserve">roztwór do
wstrzykiwań, 20ml </t>
  </si>
  <si>
    <t xml:space="preserve">roztwór do
wstrzykiwań, 60 ml </t>
  </si>
  <si>
    <t>*wymagany jeden podmiot odpowiedzialny</t>
  </si>
  <si>
    <t>Colistimethatum natricum</t>
  </si>
  <si>
    <t>1 000 000 j.m.</t>
  </si>
  <si>
    <t>liofilizat do sporządzania roztworu do wstrzykiwań, infuzji i inhalacji; fiol.</t>
  </si>
  <si>
    <t>Sulodexidum</t>
  </si>
  <si>
    <t>250 LSU</t>
  </si>
  <si>
    <t>300 LSU/ml</t>
  </si>
  <si>
    <t>roztwór do
wstrzykiwań</t>
  </si>
  <si>
    <t>Caspofungin*</t>
  </si>
  <si>
    <t>50 mg</t>
  </si>
  <si>
    <t>proszek do przyg. konc. do sporz. roztw. do inf.; fiol 10 ml</t>
  </si>
  <si>
    <t>70 mg</t>
  </si>
  <si>
    <t>* wymagany jeden podmiot odpowiedzialny</t>
  </si>
  <si>
    <t>Inhibitor C1-esterazy ludzki</t>
  </si>
  <si>
    <t>1500 j.m / ml</t>
  </si>
  <si>
    <t>prosz. i rozpuszcz. do sporz. r-ru do wstrzyk. lub do infuzji, 1 fiol. proszku + 1 fiol. rozp. + 1 zestaw do podawania</t>
  </si>
  <si>
    <t>Metoprololi tartras</t>
  </si>
  <si>
    <t>1 mg/ml;  5 ml</t>
  </si>
  <si>
    <t>roztwór do wstrz., amp.</t>
  </si>
  <si>
    <t>Terlipressini acetas</t>
  </si>
  <si>
    <t>0,001 G/8,5 ml lub 0,2 mg/1 ml; 5 ml</t>
  </si>
  <si>
    <t>roztwór do wstrzykiwań., amp lub fiol</t>
  </si>
  <si>
    <t>Dexamethasonum</t>
  </si>
  <si>
    <t>8 mg/ 2 ml</t>
  </si>
  <si>
    <t xml:space="preserve">roztwór do wstrz. </t>
  </si>
  <si>
    <t>4 mg/ 1 ml</t>
  </si>
  <si>
    <t>Hydrocortisonum **</t>
  </si>
  <si>
    <t>100 mg</t>
  </si>
  <si>
    <t>proszek i rozp. do
sporządzania
roztworu do
wstrzykiwań i do
infuzji dożylnych, amp.</t>
  </si>
  <si>
    <t>proszek i rozpuszczalnik do sporządzania roztworu do wstrzykiwań lub do infuzji</t>
  </si>
  <si>
    <t>Lidocaini hydrochloridum **</t>
  </si>
  <si>
    <t>20mg/g; 30g</t>
  </si>
  <si>
    <t>żel A</t>
  </si>
  <si>
    <t>żel U, tuba z kaniulą</t>
  </si>
  <si>
    <t>Pancuronii bromidum</t>
  </si>
  <si>
    <t>4mg / 2 ml</t>
  </si>
  <si>
    <t>roztwór do wstrzykiwań</t>
  </si>
  <si>
    <t xml:space="preserve">Suxamethonii chloridum </t>
  </si>
  <si>
    <t>200 mg</t>
  </si>
  <si>
    <t>fiolka z proszkiem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</si>
  <si>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</si>
  <si>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</si>
  <si>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</si>
  <si>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</si>
  <si>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</si>
  <si>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</si>
  <si>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** w przypadku tej samej subtancji wymagany jeden podmiot odpowiedzialny</t>
  </si>
  <si>
    <t>Gadobutrolum</t>
  </si>
  <si>
    <t>604,72 mg/ml, 15 ml</t>
  </si>
  <si>
    <t>roztwór do wstrzykiwań dożylnych</t>
  </si>
  <si>
    <t>Doxycyclinum</t>
  </si>
  <si>
    <t>20mg/ml; 5 ml</t>
  </si>
  <si>
    <t>roztwór do infuzji, fiol.</t>
  </si>
  <si>
    <t>500 mg/ 10 ml</t>
  </si>
  <si>
    <t>roztwór do
wstrzykiwań, amp.</t>
  </si>
  <si>
    <t>Carboxymaltosum
ferricum, 50 mg Fe3+/ ml</t>
  </si>
  <si>
    <t>Tigecycline</t>
  </si>
  <si>
    <t>50 mg; 5 ml</t>
  </si>
  <si>
    <t>proszek do sporządzania roztworu do infuzji, fiol.</t>
  </si>
  <si>
    <t xml:space="preserve">Podmiot Odpowiedzialny </t>
  </si>
  <si>
    <t>Dexpanthenolum</t>
  </si>
  <si>
    <t>żel do oczu</t>
  </si>
  <si>
    <t>50 mg/g; 10 g</t>
  </si>
  <si>
    <t>Płyn wieloelektrolitowy 1000 ml roztworu zawiera: Natrii chloridum -5,75g; Natrii acetas trihydricus - 4,62g; Natrii citras dihydricus - 0,90g; Calcii chloridum dihydricum -0,26g; Kalii chloridum -0,38g; Magnesii chloridum heksahydricum-0,20g*</t>
  </si>
  <si>
    <t>500ml</t>
  </si>
  <si>
    <t>Butelka stojąca z tworzywa sztucznego z dwoma niezależnymiportami podawczymi</t>
  </si>
  <si>
    <t>1000ml</t>
  </si>
  <si>
    <t>Butelka stojąca z tworzywa sztucznego z dwoma niezależnymi portami podawczymi</t>
  </si>
  <si>
    <t>Podmiot odpowiedzialny</t>
  </si>
  <si>
    <t xml:space="preserve">*  wymagany jeden podmiot odpowiedzialny </t>
  </si>
  <si>
    <t>Ethiodizen oil ^</t>
  </si>
  <si>
    <t>0,48 jodu/ml</t>
  </si>
  <si>
    <t>amp</t>
  </si>
  <si>
    <t>Protirelin ^</t>
  </si>
  <si>
    <t>0,2mg/1ml</t>
  </si>
  <si>
    <t>inj</t>
  </si>
  <si>
    <t>TETRACOSACTIDE^</t>
  </si>
  <si>
    <t>0,25mg/1 ml</t>
  </si>
  <si>
    <t>inj.</t>
  </si>
  <si>
    <t>Thiamazole ^</t>
  </si>
  <si>
    <t>0,04g/1 ml</t>
  </si>
  <si>
    <t>TRIAMCINOLONE ACETONIDE ^</t>
  </si>
  <si>
    <t>0,04 G/1 ML</t>
  </si>
  <si>
    <t>^ import docelowy</t>
  </si>
  <si>
    <t>Flucitosinum</t>
  </si>
  <si>
    <t>10 mg/ml; 250 ml</t>
  </si>
  <si>
    <t>na 100g: dichlorowodorek octenidyny 0,1g; alkohol fenoksyetylowy 2,g*</t>
  </si>
  <si>
    <t>250 ml, wodny roztwór do dezynfekcji skóry i błon śluzowych, butelka z atomizerem</t>
  </si>
  <si>
    <t>Butelka z atomizerem</t>
  </si>
  <si>
    <t>1000 ml , wodny roztwór do dezynfekcji skóry i błon śluzowych,</t>
  </si>
  <si>
    <t>Butelka</t>
  </si>
  <si>
    <t xml:space="preserve">500 ml </t>
  </si>
  <si>
    <t>płyn doustny, do zakupu smak truskawkowy i neutralny</t>
  </si>
  <si>
    <t xml:space="preserve">Mleko początkowe dla niemowląt do 6 miesiąca życia, przeznaczone dla dzieci zdrowych </t>
  </si>
  <si>
    <t>woda, mleko odtłuszczone, laktoza (z mleka), oleje roślinne (olej słonecznikowy, olej kokosowy, olej rzepakowy), odmineralizowana serwatka (z mleka), 2'-fukozylo-D-laktoza (2'-FL) (z mleka), cytrynian wapnia, emulgator (lecytyna sojowa), cytrynian potasu, olej rybi, chlorek sodu, chlorek magnezu, L-fenyloalanina, witaminy (C, E, niacyna, kwas pantotenowy, A, B1, B6, B2, kwas foliowy, K1, D3, biotyna, B12), chlorek choliny, fosforan potasu, tauryna, inozytol, chlorek potasu, L-histydyna, siarczan żelaza (II), siarczan cynku, nukleotydy, L-karnityna, siarczan miedzi (II), siarczan manganu, jodek potasu, selenian (VI) sodu.</t>
  </si>
  <si>
    <t xml:space="preserve"> 500 ml, smak neutralny</t>
  </si>
  <si>
    <t xml:space="preserve">płyn doustny;  worek </t>
  </si>
  <si>
    <r>
      <t xml:space="preserve">Kompletny, standardowy, </t>
    </r>
    <r>
      <rPr>
        <b/>
        <sz val="11"/>
        <color indexed="8"/>
        <rFont val="Times New Roman"/>
        <family val="1"/>
      </rPr>
      <t>normokaloryczny</t>
    </r>
    <r>
      <rPr>
        <sz val="11"/>
        <color indexed="8"/>
        <rFont val="Times New Roman"/>
        <family val="1"/>
      </rPr>
      <t xml:space="preserve"> preparat dietetyczny o małej zawartości sodu, zawierająca białka kazeinowe i sojowe, tłuszcze LCT i omega-3 kwasy tłuszczowe, bezresztkowa o osmolartności do 220 mosmol/l</t>
    </r>
  </si>
  <si>
    <t>Jałowy opatrunek z węglem aktywowanym impregnowany srebrem, aktywny na MRSA, eliminujący nieprzyjemny zapach z rany*^^</t>
  </si>
  <si>
    <t>10,0-10,5 x 10,0-10,5 cm</t>
  </si>
  <si>
    <t>szt.</t>
  </si>
  <si>
    <t>10,0-10,5 x 19-20 cm</t>
  </si>
  <si>
    <t>*wymagany jeden wytwórca</t>
  </si>
  <si>
    <t xml:space="preserve">^^ Zamawiający wymaga określenia klasy wyrobu medycznego </t>
  </si>
  <si>
    <t>Jednostka miary</t>
  </si>
  <si>
    <t>jałowy opatrunek hydrokoloidowy złożony z wewnętrznej (stykającej się z raną) warstwą hydrokoloidową na podłożu samoprzylepnego polimeru, oraz z warstwy zewnętrznej - błony poliuretanowej.^^</t>
  </si>
  <si>
    <t xml:space="preserve">10 cm x 10 cm </t>
  </si>
  <si>
    <t xml:space="preserve">szt. </t>
  </si>
  <si>
    <t xml:space="preserve">Nazwa handlowa:
Postać/ Opakowanie:
</t>
  </si>
  <si>
    <r>
      <t>atomizer</t>
    </r>
    <r>
      <rPr>
        <sz val="11"/>
        <color indexed="10"/>
        <rFont val="Times New Roman"/>
        <family val="1"/>
      </rPr>
      <t>^^</t>
    </r>
  </si>
  <si>
    <t xml:space="preserve">Kod EAN (jeżeli dotyczy) /
Klasa wyrobu medycznego </t>
  </si>
  <si>
    <t>Kod EAN (jeżeli dotyczy) /
Klasa wyrobu medycznego (dot. poz. 3)</t>
  </si>
  <si>
    <t>Podmiot odpowiedzialny cz.1,2
Wytwórca cz. 3</t>
  </si>
  <si>
    <t>Oświadczamy, że oferowane przez nas w części: 1-15; 17; 18 (poz.1, 2)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</si>
  <si>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 16 produkty lecznicze są dopuszczone do obrotu na terenie Polski na zasadach określonych w art. 3 lub 4a lub 4 ust. 1 i 2 ustawy prawo farmaceutyczne. Jednocześnie oświadczamy, że na każdorazowe wezwanie Zamawiającego przedstawimy dokumenty dopuszczające do obrotu na terenie Polski (dotyczy wykonawców oferujących produkty lecznicze).</t>
  </si>
  <si>
    <t>15.</t>
  </si>
  <si>
    <t xml:space="preserve">* wymagany jeden wytwórca
^^ Zamawiający wymaga określenia klasy wyrobu medycznego 
</t>
  </si>
  <si>
    <t xml:space="preserve">Producent </t>
  </si>
  <si>
    <t>Cena brutto#:</t>
  </si>
  <si>
    <t># jeżeli wybór oferty będzie prowadził do powstania u Zamawiającego obowiązku podatkowego, zgodnie z przepisami o podatku od towarów i usług, należy podać cenę netto.</t>
  </si>
  <si>
    <t>Wartość brutto #pozycji</t>
  </si>
  <si>
    <t>Cena brutto # dawki a 120 mg</t>
  </si>
  <si>
    <t>Wartość brutto# pozycji</t>
  </si>
  <si>
    <t>Cena brutto # jednego opakowania jednostkowego</t>
  </si>
  <si>
    <t>Wartość brutto # pozycji</t>
  </si>
  <si>
    <t>Cena brutto # opakowania jednostkowego</t>
  </si>
  <si>
    <t>Cena brutto  # jednego opakowania jednostkowego</t>
  </si>
  <si>
    <t>Cena brutto # opakowań jednostkowych</t>
  </si>
  <si>
    <r>
      <t xml:space="preserve">90 ml, Butelka szklana </t>
    </r>
    <r>
      <rPr>
        <sz val="11"/>
        <color indexed="10"/>
        <rFont val="Times New Roman"/>
        <family val="1"/>
      </rPr>
      <t xml:space="preserve">Zamawiający dopuszcza:  butelkę plastikową 90 ml </t>
    </r>
  </si>
  <si>
    <r>
      <t xml:space="preserve">Emulsja tłuszczowa zawierająca długołańcuchowe triglicerydy (LCT)
100ml produktu zawiera: 
- wartość energetyczna 1850kJ/450kcal, 
- tłuszcz 50,0g (kwasy nasycone 5,3g), węglowodany 0,1g (cukry 0g), błonnik 0g, białko 0g, sól 0,02g, sód (0,3mmol) 7mg, chlorek (0,0mmol) 0,1mg. Osmolarność: 0 mOsmol/l.
</t>
    </r>
    <r>
      <rPr>
        <sz val="11"/>
        <color indexed="10"/>
        <rFont val="Times New Roman"/>
        <family val="1"/>
      </rPr>
      <t xml:space="preserve">Zamawiający dopuszcza produkt o zawartości w 100ml produktu: wartość energetyczna 466kcal, węglowodany 4,1g (cukry 4g), Osmolarność: 150 mOsmol/l. Pozostałe parametry zgodnie z SWZ. </t>
    </r>
  </si>
  <si>
    <r>
      <t xml:space="preserve">Atomizer kompatybilny do produktu z poz 2
</t>
    </r>
    <r>
      <rPr>
        <sz val="11"/>
        <color indexed="10"/>
        <rFont val="Times New Roman"/>
        <family val="1"/>
      </rPr>
      <t>Zamawiający dopuszcza aby każda sztuka atomizera/spryskiwacza była pakowana osobno</t>
    </r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</si>
</sst>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  <numFmt numFmtId="190" formatCode="[$-415]dddd\,\ d\ mmmm\ yyyy"/>
    <numFmt numFmtId="191" formatCode="#,##0_ ;\-#,##0\ 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84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84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4" xfId="42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175" fontId="49" fillId="0" borderId="10" xfId="58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50" fillId="34" borderId="10" xfId="0" applyFont="1" applyFill="1" applyBorder="1" applyAlignment="1" applyProtection="1">
      <alignment horizontal="left" vertical="top" wrapText="1"/>
      <protection locked="0"/>
    </xf>
    <xf numFmtId="3" fontId="4" fillId="34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3" xfId="42" applyNumberFormat="1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165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9" fillId="0" borderId="15" xfId="0" applyFont="1" applyFill="1" applyBorder="1" applyAlignment="1" applyProtection="1">
      <alignment horizontal="left" vertical="top" wrapText="1"/>
      <protection locked="0"/>
    </xf>
    <xf numFmtId="3" fontId="4" fillId="0" borderId="16" xfId="42" applyNumberFormat="1" applyFont="1" applyFill="1" applyBorder="1" applyAlignment="1" applyProtection="1">
      <alignment horizontal="left" vertical="top" wrapText="1"/>
      <protection locked="0"/>
    </xf>
    <xf numFmtId="4" fontId="4" fillId="0" borderId="15" xfId="0" applyNumberFormat="1" applyFont="1" applyFill="1" applyBorder="1" applyAlignment="1" applyProtection="1">
      <alignment vertical="top" wrapText="1" shrinkToFit="1"/>
      <protection locked="0"/>
    </xf>
    <xf numFmtId="0" fontId="50" fillId="0" borderId="15" xfId="0" applyFont="1" applyFill="1" applyBorder="1" applyAlignment="1" applyProtection="1">
      <alignment horizontal="left" vertical="top" wrapText="1"/>
      <protection locked="0"/>
    </xf>
    <xf numFmtId="165" fontId="4" fillId="0" borderId="15" xfId="0" applyNumberFormat="1" applyFont="1" applyFill="1" applyBorder="1" applyAlignment="1" applyProtection="1">
      <alignment horizontal="right" vertical="top" wrapText="1"/>
      <protection locked="0"/>
    </xf>
    <xf numFmtId="44" fontId="4" fillId="0" borderId="15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vertical="top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33" borderId="17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2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13" xfId="0" applyFont="1" applyFill="1" applyBorder="1" applyAlignment="1">
      <alignment horizontal="left" wrapText="1"/>
    </xf>
    <xf numFmtId="0" fontId="4" fillId="0" borderId="0" xfId="0" applyFont="1" applyFill="1" applyAlignment="1" applyProtection="1">
      <alignment horizontal="right" vertical="top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3 3" xfId="51"/>
    <cellStyle name="Dziesiętny 3 4" xfId="52"/>
    <cellStyle name="Dziesiętny 4" xfId="53"/>
    <cellStyle name="Dziesiętny 4 2" xfId="54"/>
    <cellStyle name="Dziesiętny 4 2 2" xfId="55"/>
    <cellStyle name="Dziesiętny 4 3" xfId="56"/>
    <cellStyle name="Dziesiętny 4 4" xfId="57"/>
    <cellStyle name="Dziesiętny 5" xfId="58"/>
    <cellStyle name="Dziesiętny 5 2" xfId="59"/>
    <cellStyle name="Dziesiętny 6" xfId="60"/>
    <cellStyle name="Dziesiętny 7" xfId="61"/>
    <cellStyle name="Excel Built-in Currency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3" xfId="72"/>
    <cellStyle name="Normalny 4" xfId="73"/>
    <cellStyle name="Normalny 5" xfId="74"/>
    <cellStyle name="Normalny 7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3 2" xfId="90"/>
    <cellStyle name="Walutowy 2 4" xfId="91"/>
    <cellStyle name="Walutowy 3" xfId="92"/>
    <cellStyle name="Walutowy 3 2" xfId="93"/>
    <cellStyle name="Walutowy 3 3" xfId="94"/>
    <cellStyle name="Walutowy 3 4" xfId="95"/>
    <cellStyle name="Walutowy 4" xfId="96"/>
    <cellStyle name="Walutowy 4 2" xfId="97"/>
    <cellStyle name="Walutowy 5" xfId="98"/>
    <cellStyle name="Walutowy 5 2" xfId="99"/>
    <cellStyle name="Walutowy 6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74"/>
  <sheetViews>
    <sheetView showGridLines="0" view="pageBreakPreview" zoomScale="93" zoomScaleNormal="93" zoomScaleSheetLayoutView="93" zoomScalePageLayoutView="115" workbookViewId="0" topLeftCell="A20">
      <selection activeCell="A49" sqref="A49:A50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8" customWidth="1"/>
    <col min="5" max="5" width="13.375" style="9" hidden="1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67</v>
      </c>
    </row>
    <row r="2" spans="2:4" ht="15">
      <c r="B2" s="17"/>
      <c r="C2" s="17" t="s">
        <v>46</v>
      </c>
      <c r="D2" s="17"/>
    </row>
    <row r="4" spans="2:3" ht="15">
      <c r="B4" s="9" t="s">
        <v>38</v>
      </c>
      <c r="C4" s="9" t="s">
        <v>102</v>
      </c>
    </row>
    <row r="5" ht="10.5" customHeight="1"/>
    <row r="6" spans="2:4" ht="48" customHeight="1">
      <c r="B6" s="9" t="s">
        <v>37</v>
      </c>
      <c r="C6" s="95" t="s">
        <v>101</v>
      </c>
      <c r="D6" s="95"/>
    </row>
    <row r="8" spans="2:4" ht="15">
      <c r="B8" s="49" t="s">
        <v>32</v>
      </c>
      <c r="C8" s="98"/>
      <c r="D8" s="91"/>
    </row>
    <row r="9" spans="2:4" ht="15">
      <c r="B9" s="49" t="s">
        <v>39</v>
      </c>
      <c r="C9" s="101"/>
      <c r="D9" s="102"/>
    </row>
    <row r="10" spans="2:4" ht="15">
      <c r="B10" s="49" t="s">
        <v>31</v>
      </c>
      <c r="C10" s="96"/>
      <c r="D10" s="97"/>
    </row>
    <row r="11" spans="2:4" ht="15">
      <c r="B11" s="49" t="s">
        <v>40</v>
      </c>
      <c r="C11" s="96"/>
      <c r="D11" s="97"/>
    </row>
    <row r="12" spans="2:4" ht="15">
      <c r="B12" s="49" t="s">
        <v>41</v>
      </c>
      <c r="C12" s="96"/>
      <c r="D12" s="97"/>
    </row>
    <row r="13" spans="2:4" ht="15">
      <c r="B13" s="49" t="s">
        <v>42</v>
      </c>
      <c r="C13" s="96"/>
      <c r="D13" s="97"/>
    </row>
    <row r="14" spans="2:4" ht="15">
      <c r="B14" s="49" t="s">
        <v>43</v>
      </c>
      <c r="C14" s="96"/>
      <c r="D14" s="97"/>
    </row>
    <row r="15" spans="2:4" ht="15">
      <c r="B15" s="49" t="s">
        <v>44</v>
      </c>
      <c r="C15" s="96"/>
      <c r="D15" s="97"/>
    </row>
    <row r="16" spans="2:4" ht="15">
      <c r="B16" s="49" t="s">
        <v>45</v>
      </c>
      <c r="C16" s="96"/>
      <c r="D16" s="97"/>
    </row>
    <row r="17" spans="3:4" ht="8.25" customHeight="1">
      <c r="C17" s="6"/>
      <c r="D17" s="21"/>
    </row>
    <row r="18" spans="1:4" ht="15">
      <c r="A18" s="9" t="s">
        <v>1</v>
      </c>
      <c r="B18" s="103" t="s">
        <v>57</v>
      </c>
      <c r="C18" s="103"/>
      <c r="D18" s="103"/>
    </row>
    <row r="19" spans="3:4" ht="6.75" customHeight="1">
      <c r="C19" s="1"/>
      <c r="D19" s="22"/>
    </row>
    <row r="20" spans="2:4" ht="21" customHeight="1">
      <c r="B20" s="47" t="s">
        <v>16</v>
      </c>
      <c r="C20" s="48" t="s">
        <v>243</v>
      </c>
      <c r="D20" s="6"/>
    </row>
    <row r="21" spans="2:4" ht="15">
      <c r="B21" s="20" t="s">
        <v>22</v>
      </c>
      <c r="C21" s="23">
        <f>'część (1)'!H$5</f>
        <v>0</v>
      </c>
      <c r="D21" s="24"/>
    </row>
    <row r="22" spans="2:4" ht="15">
      <c r="B22" s="20" t="s">
        <v>23</v>
      </c>
      <c r="C22" s="23">
        <f>'część (2)'!H$5</f>
        <v>0</v>
      </c>
      <c r="D22" s="24"/>
    </row>
    <row r="23" spans="2:4" ht="15">
      <c r="B23" s="20" t="s">
        <v>24</v>
      </c>
      <c r="C23" s="23">
        <f>'część (3)'!H$5</f>
        <v>0</v>
      </c>
      <c r="D23" s="24"/>
    </row>
    <row r="24" spans="2:4" ht="15">
      <c r="B24" s="20" t="s">
        <v>25</v>
      </c>
      <c r="C24" s="23">
        <f>'część (4)'!H$5</f>
        <v>0</v>
      </c>
      <c r="D24" s="24"/>
    </row>
    <row r="25" spans="2:4" ht="15">
      <c r="B25" s="20" t="s">
        <v>26</v>
      </c>
      <c r="C25" s="23">
        <f>'część (5)'!H$5</f>
        <v>0</v>
      </c>
      <c r="D25" s="24"/>
    </row>
    <row r="26" spans="2:4" ht="15">
      <c r="B26" s="20" t="s">
        <v>27</v>
      </c>
      <c r="C26" s="23">
        <f>'część (6)'!H$5</f>
        <v>0</v>
      </c>
      <c r="D26" s="24"/>
    </row>
    <row r="27" spans="2:4" ht="15">
      <c r="B27" s="20" t="s">
        <v>61</v>
      </c>
      <c r="C27" s="23">
        <f>'część (7)'!H$5</f>
        <v>0</v>
      </c>
      <c r="D27" s="24"/>
    </row>
    <row r="28" spans="2:4" ht="15">
      <c r="B28" s="20" t="s">
        <v>62</v>
      </c>
      <c r="C28" s="23">
        <f>'część (8)'!H$5</f>
        <v>0</v>
      </c>
      <c r="D28" s="24"/>
    </row>
    <row r="29" spans="2:4" ht="15">
      <c r="B29" s="20" t="s">
        <v>77</v>
      </c>
      <c r="C29" s="23">
        <f>'część (9)'!H$5</f>
        <v>0</v>
      </c>
      <c r="D29" s="24"/>
    </row>
    <row r="30" spans="2:4" ht="15">
      <c r="B30" s="20" t="s">
        <v>78</v>
      </c>
      <c r="C30" s="23">
        <f>'część (10)'!H$5</f>
        <v>0</v>
      </c>
      <c r="D30" s="24"/>
    </row>
    <row r="31" spans="2:4" ht="15">
      <c r="B31" s="20" t="s">
        <v>79</v>
      </c>
      <c r="C31" s="23">
        <f>'część (11)'!H$5</f>
        <v>0</v>
      </c>
      <c r="D31" s="24"/>
    </row>
    <row r="32" spans="2:4" ht="15">
      <c r="B32" s="20" t="s">
        <v>80</v>
      </c>
      <c r="C32" s="23">
        <f>'część (12)'!H$5</f>
        <v>0</v>
      </c>
      <c r="D32" s="24"/>
    </row>
    <row r="33" spans="2:4" ht="15">
      <c r="B33" s="20" t="s">
        <v>81</v>
      </c>
      <c r="C33" s="23">
        <f>'część (13)'!H$5</f>
        <v>0</v>
      </c>
      <c r="D33" s="24"/>
    </row>
    <row r="34" spans="2:4" ht="15">
      <c r="B34" s="20" t="s">
        <v>82</v>
      </c>
      <c r="C34" s="23">
        <f>'część (14)'!H$5</f>
        <v>0</v>
      </c>
      <c r="D34" s="24"/>
    </row>
    <row r="35" spans="2:4" ht="15">
      <c r="B35" s="20" t="s">
        <v>83</v>
      </c>
      <c r="C35" s="23">
        <f>'część (15)'!H$5</f>
        <v>0</v>
      </c>
      <c r="D35" s="24"/>
    </row>
    <row r="36" spans="2:4" ht="14.25" customHeight="1">
      <c r="B36" s="20" t="s">
        <v>84</v>
      </c>
      <c r="C36" s="23">
        <f>'część (16)'!H$5</f>
        <v>0</v>
      </c>
      <c r="D36" s="24"/>
    </row>
    <row r="37" spans="2:4" ht="13.5" customHeight="1">
      <c r="B37" s="20" t="s">
        <v>85</v>
      </c>
      <c r="C37" s="23">
        <f>'część (17)'!H$5</f>
        <v>0</v>
      </c>
      <c r="D37" s="24"/>
    </row>
    <row r="38" spans="2:4" ht="13.5" customHeight="1">
      <c r="B38" s="20" t="s">
        <v>86</v>
      </c>
      <c r="C38" s="23">
        <f>'część (18)'!H$5</f>
        <v>0</v>
      </c>
      <c r="D38" s="24"/>
    </row>
    <row r="39" spans="2:4" ht="15">
      <c r="B39" s="20" t="s">
        <v>103</v>
      </c>
      <c r="C39" s="23">
        <f>'część (19)'!H$5</f>
        <v>0</v>
      </c>
      <c r="D39" s="24"/>
    </row>
    <row r="40" spans="2:4" ht="15">
      <c r="B40" s="20" t="s">
        <v>104</v>
      </c>
      <c r="C40" s="23">
        <f>'część (20)'!H$5</f>
        <v>0</v>
      </c>
      <c r="D40" s="24"/>
    </row>
    <row r="41" spans="2:4" ht="14.25" customHeight="1">
      <c r="B41" s="20" t="s">
        <v>105</v>
      </c>
      <c r="C41" s="23">
        <f>'część (21)'!H$5</f>
        <v>0</v>
      </c>
      <c r="D41" s="24"/>
    </row>
    <row r="42" spans="2:4" ht="15" customHeight="1">
      <c r="B42" s="20" t="s">
        <v>106</v>
      </c>
      <c r="C42" s="23">
        <f>'część (22)'!H$5</f>
        <v>0</v>
      </c>
      <c r="D42" s="24"/>
    </row>
    <row r="43" spans="2:4" ht="15" customHeight="1">
      <c r="B43" s="20" t="s">
        <v>107</v>
      </c>
      <c r="C43" s="23">
        <f>'część (23)'!H$5</f>
        <v>0</v>
      </c>
      <c r="D43" s="24"/>
    </row>
    <row r="44" spans="3:4" ht="15" customHeight="1">
      <c r="C44" s="34"/>
      <c r="D44" s="24"/>
    </row>
    <row r="45" spans="2:4" ht="30" customHeight="1">
      <c r="B45" s="107" t="s">
        <v>244</v>
      </c>
      <c r="C45" s="107"/>
      <c r="D45" s="107"/>
    </row>
    <row r="46" spans="1:4" ht="24" customHeight="1">
      <c r="A46" s="9" t="s">
        <v>3</v>
      </c>
      <c r="B46" s="100" t="s">
        <v>68</v>
      </c>
      <c r="C46" s="100"/>
      <c r="D46" s="100"/>
    </row>
    <row r="47" spans="1:4" ht="33" customHeight="1">
      <c r="A47" s="9" t="s">
        <v>4</v>
      </c>
      <c r="B47" s="99" t="s">
        <v>59</v>
      </c>
      <c r="C47" s="99"/>
      <c r="D47" s="99"/>
    </row>
    <row r="48" spans="1:4" ht="30" customHeight="1">
      <c r="A48" s="9" t="s">
        <v>30</v>
      </c>
      <c r="B48" s="99" t="s">
        <v>69</v>
      </c>
      <c r="C48" s="99"/>
      <c r="D48" s="99"/>
    </row>
    <row r="49" spans="1:4" s="87" customFormat="1" ht="66.75" customHeight="1">
      <c r="A49" s="9" t="s">
        <v>35</v>
      </c>
      <c r="B49" s="104" t="s">
        <v>238</v>
      </c>
      <c r="C49" s="104"/>
      <c r="D49" s="104"/>
    </row>
    <row r="50" spans="1:4" s="87" customFormat="1" ht="75.75" customHeight="1">
      <c r="A50" s="9" t="s">
        <v>5</v>
      </c>
      <c r="B50" s="104" t="s">
        <v>239</v>
      </c>
      <c r="C50" s="104"/>
      <c r="D50" s="104"/>
    </row>
    <row r="51" spans="1:4" s="25" customFormat="1" ht="75.75" customHeight="1">
      <c r="A51" s="9" t="s">
        <v>6</v>
      </c>
      <c r="B51" s="106" t="s">
        <v>108</v>
      </c>
      <c r="C51" s="106"/>
      <c r="D51" s="106"/>
    </row>
    <row r="52" spans="1:4" s="25" customFormat="1" ht="86.25" customHeight="1">
      <c r="A52" s="9" t="s">
        <v>18</v>
      </c>
      <c r="B52" s="106" t="s">
        <v>109</v>
      </c>
      <c r="C52" s="106"/>
      <c r="D52" s="106"/>
    </row>
    <row r="53" spans="1:4" ht="31.5" customHeight="1">
      <c r="A53" s="9" t="s">
        <v>34</v>
      </c>
      <c r="B53" s="104" t="s">
        <v>70</v>
      </c>
      <c r="C53" s="104"/>
      <c r="D53" s="104"/>
    </row>
    <row r="54" spans="1:4" ht="22.5" customHeight="1">
      <c r="A54" s="9" t="s">
        <v>0</v>
      </c>
      <c r="B54" s="105" t="s">
        <v>71</v>
      </c>
      <c r="C54" s="105"/>
      <c r="D54" s="105"/>
    </row>
    <row r="55" spans="1:4" ht="28.5" customHeight="1">
      <c r="A55" s="9" t="s">
        <v>73</v>
      </c>
      <c r="B55" s="104" t="s">
        <v>72</v>
      </c>
      <c r="C55" s="104"/>
      <c r="D55" s="104"/>
    </row>
    <row r="56" spans="1:4" ht="33.75" customHeight="1">
      <c r="A56" s="9" t="s">
        <v>98</v>
      </c>
      <c r="B56" s="104" t="s">
        <v>53</v>
      </c>
      <c r="C56" s="104"/>
      <c r="D56" s="104"/>
    </row>
    <row r="57" spans="2:4" ht="33.75" customHeight="1">
      <c r="B57" s="104" t="s">
        <v>51</v>
      </c>
      <c r="C57" s="104"/>
      <c r="D57" s="104"/>
    </row>
    <row r="58" spans="2:4" ht="14.25" customHeight="1">
      <c r="B58" s="108" t="s">
        <v>52</v>
      </c>
      <c r="C58" s="108"/>
      <c r="D58" s="108"/>
    </row>
    <row r="59" spans="1:4" ht="109.5" customHeight="1">
      <c r="A59" s="9" t="s">
        <v>99</v>
      </c>
      <c r="B59" s="103" t="s">
        <v>110</v>
      </c>
      <c r="C59" s="103"/>
      <c r="D59" s="103"/>
    </row>
    <row r="60" spans="1:4" ht="18" customHeight="1">
      <c r="A60" s="9" t="s">
        <v>240</v>
      </c>
      <c r="B60" s="4" t="s">
        <v>7</v>
      </c>
      <c r="C60" s="1"/>
      <c r="D60" s="9"/>
    </row>
    <row r="61" spans="1:4" ht="18" customHeight="1">
      <c r="A61" s="27"/>
      <c r="B61" s="89" t="s">
        <v>19</v>
      </c>
      <c r="C61" s="94"/>
      <c r="D61" s="90"/>
    </row>
    <row r="62" spans="2:4" ht="18" customHeight="1">
      <c r="B62" s="89" t="s">
        <v>8</v>
      </c>
      <c r="C62" s="90"/>
      <c r="D62" s="49"/>
    </row>
    <row r="63" spans="2:4" ht="12.75" customHeight="1">
      <c r="B63" s="92"/>
      <c r="C63" s="93"/>
      <c r="D63" s="20"/>
    </row>
    <row r="64" spans="2:4" ht="15.75" customHeight="1">
      <c r="B64" s="92"/>
      <c r="C64" s="93"/>
      <c r="D64" s="20"/>
    </row>
    <row r="65" spans="2:4" ht="9.75" customHeight="1">
      <c r="B65" s="29" t="s">
        <v>10</v>
      </c>
      <c r="C65" s="29"/>
      <c r="D65" s="7"/>
    </row>
    <row r="66" spans="2:4" ht="18" customHeight="1">
      <c r="B66" s="89" t="s">
        <v>20</v>
      </c>
      <c r="C66" s="94"/>
      <c r="D66" s="90"/>
    </row>
    <row r="67" spans="2:4" ht="18" customHeight="1">
      <c r="B67" s="50" t="s">
        <v>8</v>
      </c>
      <c r="C67" s="51" t="s">
        <v>9</v>
      </c>
      <c r="D67" s="52" t="s">
        <v>11</v>
      </c>
    </row>
    <row r="68" spans="2:4" ht="15.75" customHeight="1">
      <c r="B68" s="30"/>
      <c r="C68" s="28"/>
      <c r="D68" s="31"/>
    </row>
    <row r="69" spans="2:4" ht="18" customHeight="1">
      <c r="B69" s="30"/>
      <c r="C69" s="28"/>
      <c r="D69" s="31"/>
    </row>
    <row r="70" spans="2:4" ht="0.75" customHeight="1">
      <c r="B70" s="29"/>
      <c r="C70" s="29"/>
      <c r="D70" s="7"/>
    </row>
    <row r="71" spans="2:4" ht="18" customHeight="1">
      <c r="B71" s="89" t="s">
        <v>21</v>
      </c>
      <c r="C71" s="94"/>
      <c r="D71" s="90"/>
    </row>
    <row r="72" spans="2:4" ht="18" customHeight="1">
      <c r="B72" s="89" t="s">
        <v>12</v>
      </c>
      <c r="C72" s="90"/>
      <c r="D72" s="49"/>
    </row>
    <row r="73" spans="2:4" ht="18" customHeight="1">
      <c r="B73" s="91"/>
      <c r="C73" s="91"/>
      <c r="D73" s="20"/>
    </row>
    <row r="74" spans="2:4" ht="34.5" customHeight="1">
      <c r="B74" s="19"/>
      <c r="C74" s="26"/>
      <c r="D74" s="26"/>
    </row>
  </sheetData>
  <sheetProtection/>
  <mergeCells count="34">
    <mergeCell ref="B57:D57"/>
    <mergeCell ref="B56:D56"/>
    <mergeCell ref="B61:D61"/>
    <mergeCell ref="C15:D15"/>
    <mergeCell ref="B53:D53"/>
    <mergeCell ref="B58:D58"/>
    <mergeCell ref="B59:D59"/>
    <mergeCell ref="C12:D12"/>
    <mergeCell ref="B18:D18"/>
    <mergeCell ref="B48:D48"/>
    <mergeCell ref="B49:D49"/>
    <mergeCell ref="B55:D55"/>
    <mergeCell ref="B54:D54"/>
    <mergeCell ref="B51:D51"/>
    <mergeCell ref="B52:D52"/>
    <mergeCell ref="B50:D50"/>
    <mergeCell ref="B45:D45"/>
    <mergeCell ref="C6:D6"/>
    <mergeCell ref="C13:D13"/>
    <mergeCell ref="C11:D11"/>
    <mergeCell ref="C14:D14"/>
    <mergeCell ref="C8:D8"/>
    <mergeCell ref="B47:D47"/>
    <mergeCell ref="B46:D46"/>
    <mergeCell ref="C16:D16"/>
    <mergeCell ref="C9:D9"/>
    <mergeCell ref="C10:D10"/>
    <mergeCell ref="B62:C62"/>
    <mergeCell ref="B73:C73"/>
    <mergeCell ref="B63:C63"/>
    <mergeCell ref="B64:C64"/>
    <mergeCell ref="B66:D66"/>
    <mergeCell ref="B72:C72"/>
    <mergeCell ref="B71:D7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47" r:id="rId1"/>
  <rowBreaks count="1" manualBreakCount="1">
    <brk id="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4"/>
  <sheetViews>
    <sheetView showGridLines="0" view="pageBreakPreview" zoomScale="80" zoomScaleNormal="80" zoomScaleSheetLayoutView="80" zoomScalePageLayoutView="85" workbookViewId="0" topLeftCell="A4">
      <selection activeCell="B19" sqref="B19:N19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8" t="s">
        <v>74</v>
      </c>
      <c r="M1" s="118"/>
      <c r="N1" s="118"/>
      <c r="R1" s="2"/>
      <c r="S1" s="2"/>
    </row>
    <row r="2" spans="12:14" ht="15">
      <c r="L2" s="118" t="s">
        <v>54</v>
      </c>
      <c r="M2" s="118"/>
      <c r="N2" s="118"/>
    </row>
    <row r="3" spans="2:16" ht="15">
      <c r="B3" s="4" t="s">
        <v>13</v>
      </c>
      <c r="C3" s="5">
        <v>9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SUM(N10:N17)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66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57" t="s">
        <v>49</v>
      </c>
      <c r="I9" s="57" t="str">
        <f>B9</f>
        <v>Skład</v>
      </c>
      <c r="J9" s="57" t="s">
        <v>60</v>
      </c>
      <c r="K9" s="57" t="s">
        <v>28</v>
      </c>
      <c r="L9" s="47" t="s">
        <v>29</v>
      </c>
      <c r="M9" s="47" t="s">
        <v>248</v>
      </c>
      <c r="N9" s="47" t="s">
        <v>249</v>
      </c>
    </row>
    <row r="10" spans="1:14" s="4" customFormat="1" ht="51" customHeight="1">
      <c r="A10" s="20" t="s">
        <v>58</v>
      </c>
      <c r="B10" s="20" t="s">
        <v>147</v>
      </c>
      <c r="C10" s="20" t="s">
        <v>148</v>
      </c>
      <c r="D10" s="20" t="s">
        <v>149</v>
      </c>
      <c r="E10" s="43">
        <v>100000</v>
      </c>
      <c r="F10" s="20" t="s">
        <v>36</v>
      </c>
      <c r="G10" s="37" t="s">
        <v>76</v>
      </c>
      <c r="H10" s="46"/>
      <c r="I10" s="46"/>
      <c r="J10" s="46"/>
      <c r="K10" s="46"/>
      <c r="L10" s="37">
        <v>0</v>
      </c>
      <c r="M10" s="60">
        <v>0</v>
      </c>
      <c r="N10" s="38">
        <f aca="true" t="shared" si="0" ref="N10:N16">ROUND(L10*ROUND(M10,2),2)</f>
        <v>0</v>
      </c>
    </row>
    <row r="11" spans="1:14" s="4" customFormat="1" ht="50.25" customHeight="1">
      <c r="A11" s="20" t="s">
        <v>92</v>
      </c>
      <c r="B11" s="20" t="s">
        <v>147</v>
      </c>
      <c r="C11" s="20" t="s">
        <v>150</v>
      </c>
      <c r="D11" s="20" t="s">
        <v>149</v>
      </c>
      <c r="E11" s="43">
        <v>55000</v>
      </c>
      <c r="F11" s="20" t="s">
        <v>36</v>
      </c>
      <c r="G11" s="37" t="s">
        <v>76</v>
      </c>
      <c r="H11" s="46"/>
      <c r="I11" s="46"/>
      <c r="J11" s="46"/>
      <c r="K11" s="46"/>
      <c r="L11" s="37">
        <v>0</v>
      </c>
      <c r="M11" s="60">
        <v>0</v>
      </c>
      <c r="N11" s="38">
        <f t="shared" si="0"/>
        <v>0</v>
      </c>
    </row>
    <row r="12" spans="1:14" s="4" customFormat="1" ht="50.25" customHeight="1">
      <c r="A12" s="20" t="s">
        <v>165</v>
      </c>
      <c r="B12" s="20" t="s">
        <v>151</v>
      </c>
      <c r="C12" s="20" t="s">
        <v>152</v>
      </c>
      <c r="D12" s="20" t="s">
        <v>153</v>
      </c>
      <c r="E12" s="43">
        <v>14000</v>
      </c>
      <c r="F12" s="20" t="s">
        <v>36</v>
      </c>
      <c r="G12" s="37" t="s">
        <v>76</v>
      </c>
      <c r="H12" s="46"/>
      <c r="I12" s="46"/>
      <c r="J12" s="46"/>
      <c r="K12" s="46"/>
      <c r="L12" s="37">
        <v>0</v>
      </c>
      <c r="M12" s="60">
        <v>0</v>
      </c>
      <c r="N12" s="38">
        <f t="shared" si="0"/>
        <v>0</v>
      </c>
    </row>
    <row r="13" spans="1:14" s="4" customFormat="1" ht="47.25" customHeight="1">
      <c r="A13" s="20" t="s">
        <v>166</v>
      </c>
      <c r="B13" s="20" t="s">
        <v>151</v>
      </c>
      <c r="C13" s="20" t="s">
        <v>87</v>
      </c>
      <c r="D13" s="20" t="s">
        <v>154</v>
      </c>
      <c r="E13" s="43">
        <v>3500</v>
      </c>
      <c r="F13" s="20" t="s">
        <v>36</v>
      </c>
      <c r="G13" s="37" t="s">
        <v>76</v>
      </c>
      <c r="H13" s="46"/>
      <c r="I13" s="46"/>
      <c r="J13" s="46"/>
      <c r="K13" s="46"/>
      <c r="L13" s="37">
        <v>0</v>
      </c>
      <c r="M13" s="60">
        <v>0</v>
      </c>
      <c r="N13" s="38">
        <f t="shared" si="0"/>
        <v>0</v>
      </c>
    </row>
    <row r="14" spans="1:14" s="4" customFormat="1" ht="51" customHeight="1">
      <c r="A14" s="20" t="s">
        <v>167</v>
      </c>
      <c r="B14" s="20" t="s">
        <v>155</v>
      </c>
      <c r="C14" s="20" t="s">
        <v>156</v>
      </c>
      <c r="D14" s="20" t="s">
        <v>157</v>
      </c>
      <c r="E14" s="43">
        <v>7200</v>
      </c>
      <c r="F14" s="20" t="s">
        <v>36</v>
      </c>
      <c r="G14" s="37" t="s">
        <v>76</v>
      </c>
      <c r="H14" s="46"/>
      <c r="I14" s="46"/>
      <c r="J14" s="46"/>
      <c r="K14" s="46"/>
      <c r="L14" s="37">
        <v>0</v>
      </c>
      <c r="M14" s="60">
        <v>0</v>
      </c>
      <c r="N14" s="38">
        <f t="shared" si="0"/>
        <v>0</v>
      </c>
    </row>
    <row r="15" spans="1:14" s="4" customFormat="1" ht="50.25" customHeight="1">
      <c r="A15" s="20" t="s">
        <v>168</v>
      </c>
      <c r="B15" s="20" t="s">
        <v>155</v>
      </c>
      <c r="C15" s="20" t="s">
        <v>156</v>
      </c>
      <c r="D15" s="20" t="s">
        <v>158</v>
      </c>
      <c r="E15" s="43">
        <v>4600</v>
      </c>
      <c r="F15" s="20" t="s">
        <v>36</v>
      </c>
      <c r="G15" s="37" t="s">
        <v>76</v>
      </c>
      <c r="H15" s="46"/>
      <c r="I15" s="46"/>
      <c r="J15" s="46"/>
      <c r="K15" s="46"/>
      <c r="L15" s="37">
        <v>0</v>
      </c>
      <c r="M15" s="60">
        <v>0</v>
      </c>
      <c r="N15" s="38">
        <f t="shared" si="0"/>
        <v>0</v>
      </c>
    </row>
    <row r="16" spans="1:14" s="4" customFormat="1" ht="51.75" customHeight="1">
      <c r="A16" s="20" t="s">
        <v>169</v>
      </c>
      <c r="B16" s="20" t="s">
        <v>159</v>
      </c>
      <c r="C16" s="20" t="s">
        <v>160</v>
      </c>
      <c r="D16" s="20" t="s">
        <v>161</v>
      </c>
      <c r="E16" s="43">
        <v>9000</v>
      </c>
      <c r="F16" s="20" t="s">
        <v>36</v>
      </c>
      <c r="G16" s="37" t="s">
        <v>76</v>
      </c>
      <c r="H16" s="46"/>
      <c r="I16" s="46"/>
      <c r="J16" s="46"/>
      <c r="K16" s="46"/>
      <c r="L16" s="37">
        <v>0</v>
      </c>
      <c r="M16" s="60">
        <v>0</v>
      </c>
      <c r="N16" s="38">
        <f t="shared" si="0"/>
        <v>0</v>
      </c>
    </row>
    <row r="17" spans="1:14" s="4" customFormat="1" ht="54" customHeight="1">
      <c r="A17" s="5" t="s">
        <v>170</v>
      </c>
      <c r="B17" s="45" t="s">
        <v>162</v>
      </c>
      <c r="C17" s="45" t="s">
        <v>163</v>
      </c>
      <c r="D17" s="45" t="s">
        <v>164</v>
      </c>
      <c r="E17" s="43">
        <v>9000</v>
      </c>
      <c r="F17" s="20" t="s">
        <v>36</v>
      </c>
      <c r="G17" s="37" t="s">
        <v>76</v>
      </c>
      <c r="H17" s="46"/>
      <c r="I17" s="46"/>
      <c r="J17" s="45"/>
      <c r="K17" s="46"/>
      <c r="L17" s="37">
        <v>0</v>
      </c>
      <c r="M17" s="60">
        <v>0</v>
      </c>
      <c r="N17" s="38">
        <f>ROUND(L17*ROUND(M17,2),2)</f>
        <v>0</v>
      </c>
    </row>
    <row r="18" spans="1:16" s="9" customFormat="1" ht="23.25" customHeight="1">
      <c r="A18" s="81"/>
      <c r="B18" s="111" t="s">
        <v>171</v>
      </c>
      <c r="C18" s="111"/>
      <c r="D18" s="111"/>
      <c r="E18" s="111"/>
      <c r="F18" s="111"/>
      <c r="G18" s="111"/>
      <c r="H18" s="111"/>
      <c r="I18" s="111"/>
      <c r="J18" s="82"/>
      <c r="K18" s="83"/>
      <c r="L18" s="82"/>
      <c r="M18" s="82"/>
      <c r="N18" s="84"/>
      <c r="P18" s="42"/>
    </row>
    <row r="19" spans="2:16" ht="15">
      <c r="B19" s="113" t="s">
        <v>244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</sheetData>
  <sheetProtection/>
  <mergeCells count="5">
    <mergeCell ref="L1:N1"/>
    <mergeCell ref="L2:N2"/>
    <mergeCell ref="H5:I5"/>
    <mergeCell ref="B18:I18"/>
    <mergeCell ref="B19:N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7"/>
  <sheetViews>
    <sheetView showGridLines="0" view="pageBreakPreview" zoomScale="80" zoomScaleNormal="80" zoomScaleSheetLayoutView="80" zoomScalePageLayoutView="85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8" t="s">
        <v>74</v>
      </c>
      <c r="M1" s="118"/>
      <c r="N1" s="118"/>
      <c r="R1" s="2"/>
      <c r="S1" s="2"/>
    </row>
    <row r="2" spans="12:14" ht="15">
      <c r="L2" s="118" t="s">
        <v>54</v>
      </c>
      <c r="M2" s="118"/>
      <c r="N2" s="118"/>
    </row>
    <row r="3" spans="2:16" ht="15">
      <c r="B3" s="4" t="s">
        <v>13</v>
      </c>
      <c r="C3" s="5">
        <v>10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57" t="s">
        <v>49</v>
      </c>
      <c r="I9" s="57" t="str">
        <f>B9</f>
        <v>Skład</v>
      </c>
      <c r="J9" s="57" t="s">
        <v>60</v>
      </c>
      <c r="K9" s="57" t="s">
        <v>28</v>
      </c>
      <c r="L9" s="47" t="s">
        <v>29</v>
      </c>
      <c r="M9" s="47" t="s">
        <v>248</v>
      </c>
      <c r="N9" s="47" t="s">
        <v>249</v>
      </c>
    </row>
    <row r="10" spans="1:14" s="4" customFormat="1" ht="54" customHeight="1">
      <c r="A10" s="20" t="s">
        <v>58</v>
      </c>
      <c r="B10" s="45" t="s">
        <v>172</v>
      </c>
      <c r="C10" s="45" t="s">
        <v>173</v>
      </c>
      <c r="D10" s="45" t="s">
        <v>174</v>
      </c>
      <c r="E10" s="43">
        <v>4000</v>
      </c>
      <c r="F10" s="20" t="s">
        <v>36</v>
      </c>
      <c r="G10" s="37" t="s">
        <v>76</v>
      </c>
      <c r="H10" s="46"/>
      <c r="I10" s="46"/>
      <c r="J10" s="45"/>
      <c r="K10" s="46"/>
      <c r="L10" s="37">
        <v>0</v>
      </c>
      <c r="M10" s="60">
        <v>0</v>
      </c>
      <c r="N10" s="38">
        <f>ROUND(L10*ROUND(M10,2),2)</f>
        <v>0</v>
      </c>
    </row>
    <row r="11" spans="1:16" s="9" customFormat="1" ht="23.25" customHeight="1">
      <c r="A11" s="39"/>
      <c r="B11" s="117"/>
      <c r="C11" s="117"/>
      <c r="D11" s="117"/>
      <c r="E11" s="117"/>
      <c r="F11" s="117"/>
      <c r="G11" s="117"/>
      <c r="H11" s="117"/>
      <c r="I11" s="117"/>
      <c r="J11" s="40"/>
      <c r="K11" s="36"/>
      <c r="L11" s="40"/>
      <c r="M11" s="40"/>
      <c r="N11" s="41"/>
      <c r="P11" s="42"/>
    </row>
    <row r="12" spans="2:16" ht="15">
      <c r="B12" s="121" t="s">
        <v>244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5">
    <mergeCell ref="L1:N1"/>
    <mergeCell ref="L2:N2"/>
    <mergeCell ref="H5:I5"/>
    <mergeCell ref="B11:I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11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91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248</v>
      </c>
      <c r="N9" s="47" t="s">
        <v>249</v>
      </c>
    </row>
    <row r="10" spans="1:14" s="56" customFormat="1" ht="53.25" customHeight="1">
      <c r="A10" s="65" t="s">
        <v>1</v>
      </c>
      <c r="B10" s="65" t="s">
        <v>175</v>
      </c>
      <c r="C10" s="65" t="s">
        <v>176</v>
      </c>
      <c r="D10" s="65" t="s">
        <v>177</v>
      </c>
      <c r="E10" s="43">
        <v>2000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2:14" s="2" customFormat="1" ht="15" customHeight="1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2:14" s="2" customFormat="1" ht="16.5" customHeight="1">
      <c r="B12" s="103" t="s">
        <v>244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2:6" s="2" customFormat="1" ht="15.75" customHeight="1">
      <c r="B13" s="116"/>
      <c r="C13" s="116"/>
      <c r="D13" s="116"/>
      <c r="E13" s="116"/>
      <c r="F13" s="116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4">
    <mergeCell ref="H5:I5"/>
    <mergeCell ref="B11:N11"/>
    <mergeCell ref="B12:N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8"/>
  <sheetViews>
    <sheetView showGridLines="0" view="pageBreakPreview" zoomScale="80" zoomScaleNormal="80" zoomScaleSheetLayoutView="80" zoomScalePageLayoutView="85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8" t="s">
        <v>74</v>
      </c>
      <c r="M1" s="118"/>
      <c r="N1" s="118"/>
      <c r="R1" s="2"/>
      <c r="S1" s="2"/>
    </row>
    <row r="2" spans="12:14" ht="15">
      <c r="L2" s="118" t="s">
        <v>54</v>
      </c>
      <c r="M2" s="118"/>
      <c r="N2" s="118"/>
    </row>
    <row r="3" spans="2:16" ht="15">
      <c r="B3" s="4" t="s">
        <v>13</v>
      </c>
      <c r="C3" s="5">
        <v>12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57" t="s">
        <v>49</v>
      </c>
      <c r="I9" s="57" t="str">
        <f>B9</f>
        <v>Skład</v>
      </c>
      <c r="J9" s="57" t="s">
        <v>60</v>
      </c>
      <c r="K9" s="57" t="s">
        <v>28</v>
      </c>
      <c r="L9" s="47" t="s">
        <v>29</v>
      </c>
      <c r="M9" s="47" t="s">
        <v>248</v>
      </c>
      <c r="N9" s="47" t="s">
        <v>249</v>
      </c>
    </row>
    <row r="10" spans="1:14" s="4" customFormat="1" ht="60" customHeight="1">
      <c r="A10" s="74" t="s">
        <v>58</v>
      </c>
      <c r="B10" s="75" t="s">
        <v>180</v>
      </c>
      <c r="C10" s="75" t="s">
        <v>178</v>
      </c>
      <c r="D10" s="75" t="s">
        <v>179</v>
      </c>
      <c r="E10" s="76">
        <v>1500</v>
      </c>
      <c r="F10" s="74" t="s">
        <v>36</v>
      </c>
      <c r="G10" s="77" t="s">
        <v>76</v>
      </c>
      <c r="H10" s="78"/>
      <c r="I10" s="78"/>
      <c r="J10" s="75"/>
      <c r="K10" s="78"/>
      <c r="L10" s="77">
        <v>0</v>
      </c>
      <c r="M10" s="79">
        <v>0</v>
      </c>
      <c r="N10" s="80">
        <f>ROUND(L10*ROUND(M10,2),2)</f>
        <v>0</v>
      </c>
    </row>
    <row r="11" spans="1:14" s="4" customFormat="1" ht="21" customHeight="1">
      <c r="A11" s="67"/>
      <c r="B11" s="68"/>
      <c r="C11" s="68"/>
      <c r="D11" s="68"/>
      <c r="E11" s="71"/>
      <c r="F11" s="67"/>
      <c r="G11" s="40"/>
      <c r="H11" s="72"/>
      <c r="I11" s="72"/>
      <c r="J11" s="68"/>
      <c r="K11" s="72"/>
      <c r="L11" s="40"/>
      <c r="M11" s="73"/>
      <c r="N11" s="41"/>
    </row>
    <row r="12" spans="1:16" s="9" customFormat="1" ht="13.5" customHeight="1">
      <c r="A12" s="81"/>
      <c r="B12" s="111" t="s">
        <v>244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P12" s="42"/>
    </row>
    <row r="13" ht="4.5" customHeight="1">
      <c r="P13" s="1"/>
    </row>
    <row r="14" ht="15" hidden="1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</sheetData>
  <sheetProtection/>
  <mergeCells count="4">
    <mergeCell ref="L1:N1"/>
    <mergeCell ref="L2:N2"/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0"/>
  <sheetViews>
    <sheetView showGridLines="0" view="pageBreakPreview" zoomScale="80" zoomScaleNormal="80" zoomScaleSheetLayoutView="80" zoomScalePageLayoutView="80" workbookViewId="0" topLeftCell="A1">
      <selection activeCell="C12" sqref="C12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13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84.75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91</v>
      </c>
      <c r="F9" s="54"/>
      <c r="G9" s="47" t="str">
        <f>"Nazwa handlowa /
"&amp;C9&amp;" / 
"&amp;D9</f>
        <v>Nazwa handlowa /
Dawka / 
Postać /Opakowanie</v>
      </c>
      <c r="H9" s="47" t="s">
        <v>184</v>
      </c>
      <c r="I9" s="47" t="str">
        <f>B9</f>
        <v>Skład</v>
      </c>
      <c r="J9" s="47" t="s">
        <v>60</v>
      </c>
      <c r="K9" s="47" t="s">
        <v>28</v>
      </c>
      <c r="L9" s="47" t="s">
        <v>29</v>
      </c>
      <c r="M9" s="47" t="s">
        <v>248</v>
      </c>
      <c r="N9" s="47" t="s">
        <v>249</v>
      </c>
    </row>
    <row r="10" spans="1:14" s="56" customFormat="1" ht="53.25" customHeight="1">
      <c r="A10" s="65" t="s">
        <v>1</v>
      </c>
      <c r="B10" s="65" t="s">
        <v>181</v>
      </c>
      <c r="C10" s="65" t="s">
        <v>182</v>
      </c>
      <c r="D10" s="65" t="s">
        <v>183</v>
      </c>
      <c r="E10" s="43">
        <v>10000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2:14" s="2" customFormat="1" ht="20.25" customHeight="1">
      <c r="B11" s="103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2:6" s="2" customFormat="1" ht="15.75" customHeight="1">
      <c r="B12" s="58" t="s">
        <v>244</v>
      </c>
      <c r="C12" s="58"/>
      <c r="D12" s="58"/>
      <c r="E12" s="58"/>
      <c r="F12" s="58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</sheetData>
  <sheetProtection/>
  <mergeCells count="2">
    <mergeCell ref="H5:I5"/>
    <mergeCell ref="B11:N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14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91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248</v>
      </c>
      <c r="N9" s="47" t="s">
        <v>249</v>
      </c>
    </row>
    <row r="10" spans="1:14" s="56" customFormat="1" ht="52.5" customHeight="1">
      <c r="A10" s="65" t="s">
        <v>1</v>
      </c>
      <c r="B10" s="65" t="s">
        <v>185</v>
      </c>
      <c r="C10" s="65" t="s">
        <v>186</v>
      </c>
      <c r="D10" s="65" t="s">
        <v>187</v>
      </c>
      <c r="E10" s="43">
        <v>4500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2:14" s="2" customFormat="1" ht="15" customHeight="1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2:14" s="2" customFormat="1" ht="20.25" customHeight="1">
      <c r="B12" s="103" t="s">
        <v>244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2:6" s="2" customFormat="1" ht="15.75" customHeight="1">
      <c r="B13" s="116"/>
      <c r="C13" s="116"/>
      <c r="D13" s="116"/>
      <c r="E13" s="116"/>
      <c r="F13" s="116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4">
    <mergeCell ref="H5:I5"/>
    <mergeCell ref="B11:N11"/>
    <mergeCell ref="B12:N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O27" sqref="O27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15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SUM(N10:N11)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91</v>
      </c>
      <c r="F9" s="54"/>
      <c r="G9" s="47" t="str">
        <f>"Nazwa handlowa /
"&amp;C9&amp;" / 
"&amp;D9</f>
        <v>Nazwa handlowa /
Dawka / 
Postać /Opakowanie</v>
      </c>
      <c r="H9" s="47" t="s">
        <v>193</v>
      </c>
      <c r="I9" s="47" t="str">
        <f>B9</f>
        <v>Skład</v>
      </c>
      <c r="J9" s="47" t="s">
        <v>60</v>
      </c>
      <c r="K9" s="47" t="s">
        <v>28</v>
      </c>
      <c r="L9" s="47" t="s">
        <v>29</v>
      </c>
      <c r="M9" s="47" t="s">
        <v>248</v>
      </c>
      <c r="N9" s="47" t="s">
        <v>249</v>
      </c>
    </row>
    <row r="10" spans="1:14" s="56" customFormat="1" ht="150.75" customHeight="1">
      <c r="A10" s="65" t="s">
        <v>1</v>
      </c>
      <c r="B10" s="65" t="s">
        <v>188</v>
      </c>
      <c r="C10" s="65" t="s">
        <v>189</v>
      </c>
      <c r="D10" s="65" t="s">
        <v>190</v>
      </c>
      <c r="E10" s="43">
        <v>200000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1:14" s="56" customFormat="1" ht="155.25" customHeight="1">
      <c r="A11" s="65" t="s">
        <v>92</v>
      </c>
      <c r="B11" s="65" t="s">
        <v>188</v>
      </c>
      <c r="C11" s="65" t="s">
        <v>191</v>
      </c>
      <c r="D11" s="65" t="s">
        <v>192</v>
      </c>
      <c r="E11" s="43">
        <v>10000</v>
      </c>
      <c r="F11" s="20" t="s">
        <v>36</v>
      </c>
      <c r="G11" s="15" t="s">
        <v>48</v>
      </c>
      <c r="H11" s="66"/>
      <c r="I11" s="66"/>
      <c r="J11" s="69"/>
      <c r="K11" s="66"/>
      <c r="L11" s="15" t="str">
        <f>IF(K11=0,"0,00",IF(K11&gt;0,ROUND(E11/K11,2)))</f>
        <v>0,00</v>
      </c>
      <c r="M11" s="60">
        <v>0</v>
      </c>
      <c r="N11" s="16">
        <f>ROUND(L11*ROUND(M11,2),2)</f>
        <v>0</v>
      </c>
    </row>
    <row r="12" spans="2:14" s="2" customFormat="1" ht="15" customHeight="1">
      <c r="B12" s="120" t="s">
        <v>194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2:14" s="2" customFormat="1" ht="20.25" customHeight="1">
      <c r="B13" s="103" t="s">
        <v>244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2:6" s="2" customFormat="1" ht="15.75" customHeight="1">
      <c r="B14" s="116"/>
      <c r="C14" s="116"/>
      <c r="D14" s="116"/>
      <c r="E14" s="116"/>
      <c r="F14" s="116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H5:I5"/>
    <mergeCell ref="B12:N12"/>
    <mergeCell ref="B13:N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4"/>
  <sheetViews>
    <sheetView showGridLines="0" view="pageBreakPreview" zoomScale="80" zoomScaleNormal="80" zoomScaleSheetLayoutView="80" zoomScalePageLayoutView="80" workbookViewId="0" topLeftCell="A1">
      <selection activeCell="B15" sqref="B15:N15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hidden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16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SUM(N10:N14)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97</v>
      </c>
      <c r="E9" s="53" t="s">
        <v>91</v>
      </c>
      <c r="F9" s="54"/>
      <c r="G9" s="47" t="str">
        <f>"Nazwa handlowa /
"&amp;C9&amp;" / 
"&amp;D9</f>
        <v>Nazwa handlowa /
Dawka / 
Postać/ Opakowanie:</v>
      </c>
      <c r="H9" s="47" t="s">
        <v>193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248</v>
      </c>
      <c r="N9" s="47" t="s">
        <v>249</v>
      </c>
    </row>
    <row r="10" spans="1:14" s="56" customFormat="1" ht="51" customHeight="1">
      <c r="A10" s="65" t="s">
        <v>1</v>
      </c>
      <c r="B10" s="65" t="s">
        <v>195</v>
      </c>
      <c r="C10" s="65" t="s">
        <v>196</v>
      </c>
      <c r="D10" s="65" t="s">
        <v>197</v>
      </c>
      <c r="E10" s="43">
        <v>70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1:14" s="56" customFormat="1" ht="49.5" customHeight="1">
      <c r="A11" s="65" t="s">
        <v>92</v>
      </c>
      <c r="B11" s="65" t="s">
        <v>198</v>
      </c>
      <c r="C11" s="65" t="s">
        <v>199</v>
      </c>
      <c r="D11" s="65" t="s">
        <v>200</v>
      </c>
      <c r="E11" s="43">
        <v>50</v>
      </c>
      <c r="F11" s="20" t="s">
        <v>36</v>
      </c>
      <c r="G11" s="15" t="s">
        <v>48</v>
      </c>
      <c r="H11" s="66"/>
      <c r="I11" s="66"/>
      <c r="J11" s="69"/>
      <c r="K11" s="66"/>
      <c r="L11" s="15">
        <v>0</v>
      </c>
      <c r="M11" s="60">
        <v>0</v>
      </c>
      <c r="N11" s="16">
        <f>ROUND(L11*ROUND(M11,2),2)</f>
        <v>0</v>
      </c>
    </row>
    <row r="12" spans="1:14" s="56" customFormat="1" ht="50.25" customHeight="1">
      <c r="A12" s="65" t="s">
        <v>3</v>
      </c>
      <c r="B12" s="65" t="s">
        <v>201</v>
      </c>
      <c r="C12" s="65" t="s">
        <v>202</v>
      </c>
      <c r="D12" s="65" t="s">
        <v>203</v>
      </c>
      <c r="E12" s="43">
        <v>750</v>
      </c>
      <c r="F12" s="20" t="s">
        <v>36</v>
      </c>
      <c r="G12" s="15" t="s">
        <v>48</v>
      </c>
      <c r="H12" s="66"/>
      <c r="I12" s="66"/>
      <c r="J12" s="69"/>
      <c r="K12" s="66"/>
      <c r="L12" s="15">
        <v>0</v>
      </c>
      <c r="M12" s="60">
        <v>0</v>
      </c>
      <c r="N12" s="16">
        <f>ROUND(L12*ROUND(M12,2),2)</f>
        <v>0</v>
      </c>
    </row>
    <row r="13" spans="1:14" s="56" customFormat="1" ht="51.75" customHeight="1">
      <c r="A13" s="65" t="s">
        <v>4</v>
      </c>
      <c r="B13" s="65" t="s">
        <v>204</v>
      </c>
      <c r="C13" s="65" t="s">
        <v>205</v>
      </c>
      <c r="D13" s="65" t="s">
        <v>203</v>
      </c>
      <c r="E13" s="43">
        <v>5000</v>
      </c>
      <c r="F13" s="20" t="s">
        <v>36</v>
      </c>
      <c r="G13" s="15" t="s">
        <v>48</v>
      </c>
      <c r="H13" s="66"/>
      <c r="I13" s="66"/>
      <c r="J13" s="69"/>
      <c r="K13" s="66"/>
      <c r="L13" s="15">
        <v>0</v>
      </c>
      <c r="M13" s="60">
        <v>0</v>
      </c>
      <c r="N13" s="16">
        <f>ROUND(L13*ROUND(M13,2),2)</f>
        <v>0</v>
      </c>
    </row>
    <row r="14" spans="1:14" s="56" customFormat="1" ht="55.5" customHeight="1">
      <c r="A14" s="65" t="s">
        <v>30</v>
      </c>
      <c r="B14" s="65" t="s">
        <v>206</v>
      </c>
      <c r="C14" s="65" t="s">
        <v>207</v>
      </c>
      <c r="D14" s="65" t="s">
        <v>203</v>
      </c>
      <c r="E14" s="43">
        <v>300</v>
      </c>
      <c r="F14" s="20" t="s">
        <v>36</v>
      </c>
      <c r="G14" s="15" t="s">
        <v>48</v>
      </c>
      <c r="H14" s="66"/>
      <c r="I14" s="66"/>
      <c r="J14" s="69"/>
      <c r="K14" s="66"/>
      <c r="L14" s="15" t="str">
        <f>IF(K14=0,"0,00",IF(K14&gt;0,ROUND(E14/K14,2)))</f>
        <v>0,00</v>
      </c>
      <c r="M14" s="60">
        <v>0</v>
      </c>
      <c r="N14" s="16">
        <f>ROUND(L14*ROUND(M14,2),2)</f>
        <v>0</v>
      </c>
    </row>
    <row r="15" spans="2:14" s="2" customFormat="1" ht="20.25" customHeight="1">
      <c r="B15" s="103" t="s">
        <v>208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2:6" s="2" customFormat="1" ht="15.75" customHeight="1">
      <c r="B16" s="58" t="s">
        <v>244</v>
      </c>
      <c r="C16" s="58"/>
      <c r="D16" s="58"/>
      <c r="E16" s="58"/>
      <c r="F16" s="58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2">
    <mergeCell ref="H5:I5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7"/>
  <sheetViews>
    <sheetView showGridLines="0" view="pageBreakPreview" zoomScale="80" zoomScaleNormal="80" zoomScaleSheetLayoutView="80" zoomScalePageLayoutView="85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8" t="s">
        <v>74</v>
      </c>
      <c r="M1" s="118"/>
      <c r="N1" s="118"/>
      <c r="R1" s="2"/>
      <c r="S1" s="2"/>
    </row>
    <row r="2" spans="12:14" ht="15">
      <c r="L2" s="118" t="s">
        <v>54</v>
      </c>
      <c r="M2" s="118"/>
      <c r="N2" s="118"/>
    </row>
    <row r="3" spans="2:16" ht="15">
      <c r="B3" s="4" t="s">
        <v>13</v>
      </c>
      <c r="C3" s="5">
        <v>17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47" t="s">
        <v>96</v>
      </c>
      <c r="I9" s="47" t="str">
        <f>B9</f>
        <v>Skład</v>
      </c>
      <c r="J9" s="47" t="s">
        <v>100</v>
      </c>
      <c r="K9" s="57" t="s">
        <v>28</v>
      </c>
      <c r="L9" s="47" t="s">
        <v>29</v>
      </c>
      <c r="M9" s="47" t="s">
        <v>248</v>
      </c>
      <c r="N9" s="47" t="s">
        <v>249</v>
      </c>
    </row>
    <row r="10" spans="1:14" s="4" customFormat="1" ht="48.75" customHeight="1">
      <c r="A10" s="20" t="s">
        <v>58</v>
      </c>
      <c r="B10" s="45" t="s">
        <v>209</v>
      </c>
      <c r="C10" s="45" t="s">
        <v>210</v>
      </c>
      <c r="D10" s="45" t="s">
        <v>90</v>
      </c>
      <c r="E10" s="43">
        <v>600</v>
      </c>
      <c r="F10" s="20" t="s">
        <v>36</v>
      </c>
      <c r="G10" s="37" t="s">
        <v>76</v>
      </c>
      <c r="H10" s="46"/>
      <c r="I10" s="46"/>
      <c r="J10" s="45"/>
      <c r="K10" s="46"/>
      <c r="L10" s="37">
        <v>0</v>
      </c>
      <c r="M10" s="60">
        <v>0</v>
      </c>
      <c r="N10" s="38">
        <f>ROUND(L10*ROUND(M10,2),2)</f>
        <v>0</v>
      </c>
    </row>
    <row r="11" spans="1:16" s="9" customFormat="1" ht="23.25" customHeight="1">
      <c r="A11" s="39"/>
      <c r="B11" s="117"/>
      <c r="C11" s="117"/>
      <c r="D11" s="117"/>
      <c r="E11" s="117"/>
      <c r="F11" s="117"/>
      <c r="G11" s="117"/>
      <c r="H11" s="117"/>
      <c r="I11" s="117"/>
      <c r="J11" s="40"/>
      <c r="K11" s="36"/>
      <c r="L11" s="40"/>
      <c r="M11" s="40"/>
      <c r="N11" s="41"/>
      <c r="P11" s="42"/>
    </row>
    <row r="12" spans="2:16" ht="15">
      <c r="B12" s="113" t="s">
        <v>244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5">
    <mergeCell ref="L1:N1"/>
    <mergeCell ref="L2:N2"/>
    <mergeCell ref="H5:I5"/>
    <mergeCell ref="B11:I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79"/>
  <sheetViews>
    <sheetView showGridLines="0" zoomScale="80" zoomScaleNormal="80" zoomScaleSheetLayoutView="80" zoomScalePageLayoutView="85" workbookViewId="0" topLeftCell="A1">
      <selection activeCell="D12" sqref="D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8" t="s">
        <v>74</v>
      </c>
      <c r="M1" s="118"/>
      <c r="N1" s="118"/>
      <c r="R1" s="2"/>
      <c r="S1" s="2"/>
    </row>
    <row r="2" spans="12:14" ht="15">
      <c r="L2" s="118" t="s">
        <v>54</v>
      </c>
      <c r="M2" s="118"/>
      <c r="N2" s="118"/>
    </row>
    <row r="3" spans="2:16" ht="15">
      <c r="B3" s="4" t="s">
        <v>13</v>
      </c>
      <c r="C3" s="5">
        <v>18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SUM(N10:N12)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36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47" t="s">
        <v>237</v>
      </c>
      <c r="I9" s="47" t="str">
        <f>B9</f>
        <v>Skład</v>
      </c>
      <c r="J9" s="47" t="s">
        <v>236</v>
      </c>
      <c r="K9" s="57" t="s">
        <v>28</v>
      </c>
      <c r="L9" s="47" t="s">
        <v>29</v>
      </c>
      <c r="M9" s="47" t="s">
        <v>248</v>
      </c>
      <c r="N9" s="47" t="s">
        <v>245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</row>
    <row r="10" spans="1:14" s="4" customFormat="1" ht="93" customHeight="1">
      <c r="A10" s="20" t="s">
        <v>58</v>
      </c>
      <c r="B10" s="20" t="s">
        <v>211</v>
      </c>
      <c r="C10" s="20" t="s">
        <v>212</v>
      </c>
      <c r="D10" s="20" t="s">
        <v>213</v>
      </c>
      <c r="E10" s="43">
        <v>3500</v>
      </c>
      <c r="F10" s="20" t="s">
        <v>36</v>
      </c>
      <c r="G10" s="37" t="s">
        <v>76</v>
      </c>
      <c r="H10" s="5"/>
      <c r="I10" s="5"/>
      <c r="J10" s="5"/>
      <c r="K10" s="46"/>
      <c r="L10" s="37">
        <v>0</v>
      </c>
      <c r="M10" s="60">
        <v>0</v>
      </c>
      <c r="N10" s="38">
        <f>ROUND(L10*ROUND(M10,2),2)</f>
        <v>0</v>
      </c>
    </row>
    <row r="11" spans="1:14" s="4" customFormat="1" ht="90.75" customHeight="1">
      <c r="A11" s="20" t="s">
        <v>2</v>
      </c>
      <c r="B11" s="20" t="s">
        <v>211</v>
      </c>
      <c r="C11" s="20" t="s">
        <v>214</v>
      </c>
      <c r="D11" s="20" t="s">
        <v>215</v>
      </c>
      <c r="E11" s="43">
        <v>1800</v>
      </c>
      <c r="F11" s="20" t="s">
        <v>36</v>
      </c>
      <c r="G11" s="37" t="s">
        <v>76</v>
      </c>
      <c r="H11" s="5"/>
      <c r="I11" s="5"/>
      <c r="J11" s="5"/>
      <c r="K11" s="46"/>
      <c r="L11" s="37">
        <v>0</v>
      </c>
      <c r="M11" s="60">
        <v>0</v>
      </c>
      <c r="N11" s="38">
        <f>ROUND(L11*ROUND(M11,2),2)</f>
        <v>0</v>
      </c>
    </row>
    <row r="12" spans="1:14" s="4" customFormat="1" ht="92.25" customHeight="1">
      <c r="A12" s="20" t="s">
        <v>165</v>
      </c>
      <c r="B12" s="45" t="s">
        <v>234</v>
      </c>
      <c r="C12" s="45"/>
      <c r="D12" s="45" t="s">
        <v>255</v>
      </c>
      <c r="E12" s="43">
        <v>100</v>
      </c>
      <c r="F12" s="20" t="s">
        <v>36</v>
      </c>
      <c r="G12" s="37" t="s">
        <v>233</v>
      </c>
      <c r="H12" s="46"/>
      <c r="I12" s="46"/>
      <c r="J12" s="86"/>
      <c r="K12" s="46"/>
      <c r="L12" s="37">
        <v>0</v>
      </c>
      <c r="M12" s="60">
        <v>0</v>
      </c>
      <c r="N12" s="38">
        <f>ROUND(L12*ROUND(M12,2),2)</f>
        <v>0</v>
      </c>
    </row>
    <row r="13" spans="1:16" s="9" customFormat="1" ht="30" customHeight="1">
      <c r="A13" s="39"/>
      <c r="B13" s="117" t="s">
        <v>241</v>
      </c>
      <c r="C13" s="117"/>
      <c r="D13" s="117"/>
      <c r="E13" s="117"/>
      <c r="F13" s="117"/>
      <c r="G13" s="117"/>
      <c r="H13" s="117"/>
      <c r="I13" s="117"/>
      <c r="J13" s="40"/>
      <c r="K13" s="36"/>
      <c r="L13" s="40"/>
      <c r="M13" s="40"/>
      <c r="N13" s="41"/>
      <c r="P13" s="42"/>
    </row>
    <row r="14" spans="2:16" ht="15">
      <c r="B14" s="113" t="s">
        <v>244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</sheetData>
  <sheetProtection/>
  <mergeCells count="5">
    <mergeCell ref="L1:N1"/>
    <mergeCell ref="L2:N2"/>
    <mergeCell ref="H5:I5"/>
    <mergeCell ref="B13:I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1"/>
  <sheetViews>
    <sheetView showGridLines="0" view="pageBreakPreview" zoomScale="80" zoomScaleNormal="80" zoomScaleSheetLayoutView="80" zoomScalePageLayoutView="85" workbookViewId="0" topLeftCell="B1">
      <selection activeCell="N9" sqref="N9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4" customFormat="1" ht="60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115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47" t="s">
        <v>50</v>
      </c>
      <c r="K9" s="47" t="s">
        <v>63</v>
      </c>
      <c r="L9" s="47" t="s">
        <v>118</v>
      </c>
      <c r="M9" s="47" t="s">
        <v>246</v>
      </c>
      <c r="N9" s="47" t="s">
        <v>247</v>
      </c>
    </row>
    <row r="10" spans="1:14" s="4" customFormat="1" ht="139.5" customHeight="1">
      <c r="A10" s="65" t="s">
        <v>58</v>
      </c>
      <c r="B10" s="65" t="s">
        <v>111</v>
      </c>
      <c r="C10" s="65" t="s">
        <v>112</v>
      </c>
      <c r="D10" s="65" t="s">
        <v>113</v>
      </c>
      <c r="E10" s="62">
        <v>120</v>
      </c>
      <c r="F10" s="63" t="s">
        <v>36</v>
      </c>
      <c r="G10" s="15" t="s">
        <v>116</v>
      </c>
      <c r="H10" s="66"/>
      <c r="I10" s="66"/>
      <c r="J10" s="65" t="s">
        <v>117</v>
      </c>
      <c r="K10" s="15"/>
      <c r="L10" s="15">
        <v>0</v>
      </c>
      <c r="M10" s="59">
        <v>0</v>
      </c>
      <c r="N10" s="16">
        <f>ROUND(L10*ROUND(M10,2),2)</f>
        <v>0</v>
      </c>
    </row>
    <row r="11" spans="1:17" ht="15">
      <c r="A11" s="9"/>
      <c r="B11" s="111" t="s">
        <v>114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Q11" s="1"/>
    </row>
    <row r="12" spans="1:17" ht="15">
      <c r="A12" s="9"/>
      <c r="B12" s="111" t="s">
        <v>244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3">
    <mergeCell ref="H5:I5"/>
    <mergeCell ref="B11:N11"/>
    <mergeCell ref="B12:N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7"/>
  <sheetViews>
    <sheetView showGridLines="0" view="pageBreakPreview" zoomScale="80" zoomScaleNormal="80" zoomScaleSheetLayoutView="80" zoomScalePageLayoutView="85" workbookViewId="0" topLeftCell="A4">
      <selection activeCell="C10" sqref="C10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20.6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8" t="s">
        <v>74</v>
      </c>
      <c r="M1" s="118"/>
      <c r="N1" s="118"/>
      <c r="R1" s="2"/>
      <c r="S1" s="2"/>
    </row>
    <row r="2" spans="12:14" ht="15">
      <c r="L2" s="118" t="s">
        <v>54</v>
      </c>
      <c r="M2" s="118"/>
      <c r="N2" s="118"/>
    </row>
    <row r="3" spans="2:16" ht="15">
      <c r="B3" s="4" t="s">
        <v>13</v>
      </c>
      <c r="C3" s="5">
        <v>19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47" t="s">
        <v>242</v>
      </c>
      <c r="I9" s="47" t="str">
        <f>B9</f>
        <v>Skład</v>
      </c>
      <c r="J9" s="47" t="s">
        <v>100</v>
      </c>
      <c r="K9" s="57" t="s">
        <v>28</v>
      </c>
      <c r="L9" s="47" t="s">
        <v>29</v>
      </c>
      <c r="M9" s="47" t="s">
        <v>248</v>
      </c>
      <c r="N9" s="47" t="s">
        <v>249</v>
      </c>
    </row>
    <row r="10" spans="1:14" s="4" customFormat="1" ht="324" customHeight="1">
      <c r="A10" s="20" t="s">
        <v>58</v>
      </c>
      <c r="B10" s="20" t="s">
        <v>254</v>
      </c>
      <c r="C10" s="45" t="s">
        <v>216</v>
      </c>
      <c r="D10" s="45" t="s">
        <v>217</v>
      </c>
      <c r="E10" s="43">
        <v>100</v>
      </c>
      <c r="F10" s="20" t="s">
        <v>36</v>
      </c>
      <c r="G10" s="37" t="s">
        <v>76</v>
      </c>
      <c r="H10" s="46"/>
      <c r="I10" s="46"/>
      <c r="J10" s="45"/>
      <c r="K10" s="46"/>
      <c r="L10" s="37">
        <v>0</v>
      </c>
      <c r="M10" s="60">
        <v>0</v>
      </c>
      <c r="N10" s="38">
        <f>ROUND(L10*ROUND(M10,2),2)</f>
        <v>0</v>
      </c>
    </row>
    <row r="11" spans="1:16" s="9" customFormat="1" ht="23.25" customHeight="1">
      <c r="A11" s="39"/>
      <c r="B11" s="117"/>
      <c r="C11" s="117"/>
      <c r="D11" s="117"/>
      <c r="E11" s="117"/>
      <c r="F11" s="117"/>
      <c r="G11" s="117"/>
      <c r="H11" s="117"/>
      <c r="I11" s="117"/>
      <c r="J11" s="40"/>
      <c r="K11" s="36"/>
      <c r="L11" s="40"/>
      <c r="M11" s="40"/>
      <c r="N11" s="41"/>
      <c r="P11" s="42"/>
    </row>
    <row r="12" spans="2:16" ht="15">
      <c r="B12" s="113" t="s">
        <v>244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5">
    <mergeCell ref="L1:N1"/>
    <mergeCell ref="L2:N2"/>
    <mergeCell ref="H5:I5"/>
    <mergeCell ref="B11:I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7"/>
  <sheetViews>
    <sheetView showGridLines="0" view="pageBreakPreview" zoomScale="80" zoomScaleNormal="80" zoomScaleSheetLayoutView="80" zoomScalePageLayoutView="85" workbookViewId="0" topLeftCell="A1">
      <selection activeCell="D10" sqref="D10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9.753906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8" t="s">
        <v>74</v>
      </c>
      <c r="M1" s="118"/>
      <c r="N1" s="118"/>
      <c r="R1" s="2"/>
      <c r="S1" s="2"/>
    </row>
    <row r="2" spans="12:14" ht="15">
      <c r="L2" s="118" t="s">
        <v>54</v>
      </c>
      <c r="M2" s="118"/>
      <c r="N2" s="118"/>
    </row>
    <row r="3" spans="2:16" ht="15">
      <c r="B3" s="4" t="s">
        <v>13</v>
      </c>
      <c r="C3" s="5">
        <v>20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47" t="s">
        <v>242</v>
      </c>
      <c r="I9" s="47" t="str">
        <f>B9</f>
        <v>Skład</v>
      </c>
      <c r="J9" s="47" t="s">
        <v>100</v>
      </c>
      <c r="K9" s="57" t="s">
        <v>28</v>
      </c>
      <c r="L9" s="47" t="s">
        <v>29</v>
      </c>
      <c r="M9" s="47" t="s">
        <v>248</v>
      </c>
      <c r="N9" s="47" t="s">
        <v>249</v>
      </c>
    </row>
    <row r="10" spans="1:14" s="4" customFormat="1" ht="331.5" customHeight="1">
      <c r="A10" s="20" t="s">
        <v>58</v>
      </c>
      <c r="B10" s="45" t="s">
        <v>218</v>
      </c>
      <c r="C10" s="45" t="s">
        <v>219</v>
      </c>
      <c r="D10" s="45" t="s">
        <v>253</v>
      </c>
      <c r="E10" s="43">
        <v>38400</v>
      </c>
      <c r="F10" s="20" t="s">
        <v>36</v>
      </c>
      <c r="G10" s="37" t="s">
        <v>76</v>
      </c>
      <c r="H10" s="46"/>
      <c r="I10" s="46"/>
      <c r="J10" s="45"/>
      <c r="K10" s="46"/>
      <c r="L10" s="37">
        <v>0</v>
      </c>
      <c r="M10" s="60">
        <v>0</v>
      </c>
      <c r="N10" s="38">
        <f>ROUND(L10*ROUND(M10,2),2)</f>
        <v>0</v>
      </c>
    </row>
    <row r="11" spans="1:16" s="9" customFormat="1" ht="23.25" customHeight="1">
      <c r="A11" s="39"/>
      <c r="B11" s="117"/>
      <c r="C11" s="117"/>
      <c r="D11" s="117"/>
      <c r="E11" s="117"/>
      <c r="F11" s="117"/>
      <c r="G11" s="117"/>
      <c r="H11" s="117"/>
      <c r="I11" s="117"/>
      <c r="J11" s="40"/>
      <c r="K11" s="36"/>
      <c r="L11" s="40"/>
      <c r="M11" s="40"/>
      <c r="N11" s="41"/>
      <c r="P11" s="42"/>
    </row>
    <row r="12" spans="2:16" ht="15">
      <c r="B12" s="113" t="s">
        <v>244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5">
    <mergeCell ref="L1:N1"/>
    <mergeCell ref="L2:N2"/>
    <mergeCell ref="H5:I5"/>
    <mergeCell ref="B11:I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7"/>
  <sheetViews>
    <sheetView showGridLines="0" view="pageBreakPreview" zoomScale="80" zoomScaleNormal="80" zoomScaleSheetLayoutView="80" zoomScalePageLayoutView="85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9.753906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8" t="s">
        <v>74</v>
      </c>
      <c r="M1" s="118"/>
      <c r="N1" s="118"/>
      <c r="R1" s="2"/>
      <c r="S1" s="2"/>
    </row>
    <row r="2" spans="12:14" ht="15">
      <c r="L2" s="118" t="s">
        <v>54</v>
      </c>
      <c r="M2" s="118"/>
      <c r="N2" s="118"/>
    </row>
    <row r="3" spans="2:16" ht="15">
      <c r="B3" s="4" t="s">
        <v>13</v>
      </c>
      <c r="C3" s="5">
        <v>21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47" t="s">
        <v>242</v>
      </c>
      <c r="I9" s="47" t="str">
        <f>B9</f>
        <v>Skład</v>
      </c>
      <c r="J9" s="47" t="s">
        <v>100</v>
      </c>
      <c r="K9" s="57" t="s">
        <v>28</v>
      </c>
      <c r="L9" s="47" t="s">
        <v>29</v>
      </c>
      <c r="M9" s="47" t="s">
        <v>248</v>
      </c>
      <c r="N9" s="47" t="s">
        <v>249</v>
      </c>
    </row>
    <row r="10" spans="1:14" s="4" customFormat="1" ht="243" customHeight="1">
      <c r="A10" s="20" t="s">
        <v>58</v>
      </c>
      <c r="B10" s="45" t="s">
        <v>222</v>
      </c>
      <c r="C10" s="45" t="s">
        <v>220</v>
      </c>
      <c r="D10" s="45" t="s">
        <v>221</v>
      </c>
      <c r="E10" s="43">
        <v>1800</v>
      </c>
      <c r="F10" s="20" t="s">
        <v>36</v>
      </c>
      <c r="G10" s="37" t="s">
        <v>76</v>
      </c>
      <c r="H10" s="46"/>
      <c r="I10" s="46"/>
      <c r="J10" s="45"/>
      <c r="K10" s="46"/>
      <c r="L10" s="37">
        <v>0</v>
      </c>
      <c r="M10" s="60">
        <v>0</v>
      </c>
      <c r="N10" s="38">
        <f>ROUND(L10*ROUND(M10,2),2)</f>
        <v>0</v>
      </c>
    </row>
    <row r="11" spans="1:16" s="9" customFormat="1" ht="23.25" customHeight="1">
      <c r="A11" s="39"/>
      <c r="B11" s="117"/>
      <c r="C11" s="117"/>
      <c r="D11" s="117"/>
      <c r="E11" s="117"/>
      <c r="F11" s="117"/>
      <c r="G11" s="117"/>
      <c r="H11" s="117"/>
      <c r="I11" s="117"/>
      <c r="J11" s="40"/>
      <c r="K11" s="36"/>
      <c r="L11" s="40"/>
      <c r="M11" s="40"/>
      <c r="N11" s="41"/>
      <c r="P11" s="42"/>
    </row>
    <row r="12" spans="2:16" ht="15">
      <c r="B12" s="113" t="s">
        <v>244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5">
    <mergeCell ref="L1:N1"/>
    <mergeCell ref="L2:N2"/>
    <mergeCell ref="H5:I5"/>
    <mergeCell ref="B11:I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2"/>
  <sheetViews>
    <sheetView showGridLines="0" view="pageBreakPreview" zoomScale="80" zoomScaleNormal="80" zoomScaleSheetLayoutView="80" zoomScalePageLayoutView="80" workbookViewId="0" topLeftCell="A1">
      <selection activeCell="E14" sqref="E14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hidden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N1" s="33" t="s">
        <v>74</v>
      </c>
      <c r="R1" s="2"/>
      <c r="S1" s="2"/>
    </row>
    <row r="2" ht="15">
      <c r="N2" s="33" t="s">
        <v>54</v>
      </c>
    </row>
    <row r="3" spans="2:16" ht="15">
      <c r="B3" s="4" t="s">
        <v>13</v>
      </c>
      <c r="C3" s="5">
        <v>22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SUM(N10:N11)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P7" s="1"/>
    </row>
    <row r="8" spans="2:16" ht="15">
      <c r="B8" s="4"/>
      <c r="P8" s="1"/>
    </row>
    <row r="9" spans="1:15" s="56" customFormat="1" ht="63" customHeight="1">
      <c r="A9" s="47" t="s">
        <v>33</v>
      </c>
      <c r="B9" s="47" t="s">
        <v>14</v>
      </c>
      <c r="C9" s="47" t="s">
        <v>94</v>
      </c>
      <c r="D9" s="47" t="s">
        <v>97</v>
      </c>
      <c r="E9" s="53" t="s">
        <v>229</v>
      </c>
      <c r="F9" s="54"/>
      <c r="G9" s="47" t="str">
        <f>"Nazwa handlowa /
"&amp;C9&amp;" / 
"&amp;D9</f>
        <v>Nazwa handlowa /
Wymiary / 
Postać/ Opakowanie:</v>
      </c>
      <c r="H9" s="47" t="s">
        <v>96</v>
      </c>
      <c r="I9" s="47" t="str">
        <f>B9</f>
        <v>Skład</v>
      </c>
      <c r="J9" s="47" t="s">
        <v>235</v>
      </c>
      <c r="K9" s="47" t="s">
        <v>28</v>
      </c>
      <c r="L9" s="47" t="s">
        <v>29</v>
      </c>
      <c r="M9" s="47" t="s">
        <v>248</v>
      </c>
      <c r="N9" s="47" t="s">
        <v>249</v>
      </c>
      <c r="O9" s="4"/>
    </row>
    <row r="10" spans="1:15" s="56" customFormat="1" ht="93" customHeight="1">
      <c r="A10" s="65" t="s">
        <v>1</v>
      </c>
      <c r="B10" s="65" t="s">
        <v>223</v>
      </c>
      <c r="C10" s="65" t="s">
        <v>224</v>
      </c>
      <c r="D10" s="65" t="s">
        <v>225</v>
      </c>
      <c r="E10" s="43">
        <v>720</v>
      </c>
      <c r="F10" s="20" t="s">
        <v>36</v>
      </c>
      <c r="G10" s="15" t="s">
        <v>95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  <c r="O10" s="4"/>
    </row>
    <row r="11" spans="1:15" s="56" customFormat="1" ht="90.75" customHeight="1">
      <c r="A11" s="65" t="s">
        <v>92</v>
      </c>
      <c r="B11" s="65" t="s">
        <v>223</v>
      </c>
      <c r="C11" s="65" t="s">
        <v>226</v>
      </c>
      <c r="D11" s="65" t="s">
        <v>225</v>
      </c>
      <c r="E11" s="43">
        <v>720</v>
      </c>
      <c r="F11" s="20" t="s">
        <v>36</v>
      </c>
      <c r="G11" s="15" t="s">
        <v>95</v>
      </c>
      <c r="H11" s="66"/>
      <c r="I11" s="66"/>
      <c r="J11" s="69"/>
      <c r="K11" s="66"/>
      <c r="L11" s="15">
        <v>1</v>
      </c>
      <c r="M11" s="60">
        <v>0</v>
      </c>
      <c r="N11" s="16">
        <v>0</v>
      </c>
      <c r="O11" s="4"/>
    </row>
    <row r="12" spans="1:15" s="56" customFormat="1" ht="19.5" customHeight="1">
      <c r="A12" s="85"/>
      <c r="B12" s="122" t="s">
        <v>228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4"/>
    </row>
    <row r="13" spans="2:14" s="2" customFormat="1" ht="20.25" customHeight="1">
      <c r="B13" s="103" t="s">
        <v>227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2:6" s="2" customFormat="1" ht="15.75" customHeight="1">
      <c r="B14" s="58" t="s">
        <v>244</v>
      </c>
      <c r="C14" s="58"/>
      <c r="D14" s="58"/>
      <c r="E14" s="58"/>
      <c r="F14" s="58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1"/>
  <sheetViews>
    <sheetView showGridLines="0" tabSelected="1" view="pageBreakPreview" zoomScale="80" zoomScaleNormal="80" zoomScaleSheetLayoutView="80" zoomScalePageLayoutView="80" workbookViewId="0" topLeftCell="A1">
      <selection activeCell="K22" sqref="K22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hidden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N1" s="33" t="s">
        <v>74</v>
      </c>
      <c r="R1" s="2"/>
      <c r="S1" s="2"/>
    </row>
    <row r="2" ht="15">
      <c r="N2" s="33" t="s">
        <v>54</v>
      </c>
    </row>
    <row r="3" spans="2:16" ht="15">
      <c r="B3" s="4" t="s">
        <v>13</v>
      </c>
      <c r="C3" s="5">
        <v>23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P7" s="1"/>
    </row>
    <row r="8" spans="2:16" ht="15">
      <c r="B8" s="4"/>
      <c r="P8" s="1"/>
    </row>
    <row r="9" spans="1:15" s="56" customFormat="1" ht="63" customHeight="1">
      <c r="A9" s="47" t="s">
        <v>33</v>
      </c>
      <c r="B9" s="47" t="s">
        <v>14</v>
      </c>
      <c r="C9" s="47" t="s">
        <v>94</v>
      </c>
      <c r="D9" s="47" t="s">
        <v>97</v>
      </c>
      <c r="E9" s="53" t="s">
        <v>229</v>
      </c>
      <c r="F9" s="54"/>
      <c r="G9" s="47" t="str">
        <f>"Nazwa handlowa /
"&amp;C9&amp;" / 
"&amp;D9</f>
        <v>Nazwa handlowa /
Wymiary / 
Postać/ Opakowanie:</v>
      </c>
      <c r="H9" s="47" t="s">
        <v>96</v>
      </c>
      <c r="I9" s="47" t="str">
        <f>B9</f>
        <v>Skład</v>
      </c>
      <c r="J9" s="47" t="s">
        <v>235</v>
      </c>
      <c r="K9" s="47" t="s">
        <v>28</v>
      </c>
      <c r="L9" s="47" t="s">
        <v>29</v>
      </c>
      <c r="M9" s="47" t="s">
        <v>248</v>
      </c>
      <c r="N9" s="47" t="s">
        <v>249</v>
      </c>
      <c r="O9" s="4"/>
    </row>
    <row r="10" spans="1:15" s="56" customFormat="1" ht="132" customHeight="1">
      <c r="A10" s="65" t="s">
        <v>1</v>
      </c>
      <c r="B10" s="65" t="s">
        <v>230</v>
      </c>
      <c r="C10" s="65" t="s">
        <v>231</v>
      </c>
      <c r="D10" s="65" t="s">
        <v>232</v>
      </c>
      <c r="E10" s="43">
        <v>1000</v>
      </c>
      <c r="F10" s="20" t="s">
        <v>36</v>
      </c>
      <c r="G10" s="15" t="s">
        <v>95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  <c r="O10" s="4"/>
    </row>
    <row r="11" spans="1:15" s="56" customFormat="1" ht="19.5" customHeight="1">
      <c r="A11" s="85"/>
      <c r="B11" s="122" t="s">
        <v>228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4"/>
    </row>
    <row r="12" spans="2:14" s="2" customFormat="1" ht="17.25" customHeight="1">
      <c r="B12" s="103" t="s">
        <v>244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2:6" s="2" customFormat="1" ht="15.75" customHeight="1">
      <c r="B13" s="116"/>
      <c r="C13" s="116"/>
      <c r="D13" s="116"/>
      <c r="E13" s="116"/>
      <c r="F13" s="116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</sheetData>
  <sheetProtection/>
  <mergeCells count="4">
    <mergeCell ref="H5:I5"/>
    <mergeCell ref="B11:N11"/>
    <mergeCell ref="B12:N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N9" sqref="N9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2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SUM(N10:N13)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4" customFormat="1" ht="60" customHeight="1">
      <c r="A9" s="47" t="s">
        <v>33</v>
      </c>
      <c r="B9" s="47" t="s">
        <v>14</v>
      </c>
      <c r="C9" s="47" t="s">
        <v>15</v>
      </c>
      <c r="D9" s="55" t="s">
        <v>55</v>
      </c>
      <c r="E9" s="53" t="s">
        <v>65</v>
      </c>
      <c r="F9" s="54"/>
      <c r="G9" s="47" t="str">
        <f>"Nazwa handlowa /
"&amp;C9&amp;" / 
"&amp;D9</f>
        <v>Nazwa handlowa /
Dawka / 
Postać/ Opakowanie</v>
      </c>
      <c r="H9" s="47" t="s">
        <v>49</v>
      </c>
      <c r="I9" s="47" t="str">
        <f>B9</f>
        <v>Skład</v>
      </c>
      <c r="J9" s="47" t="s">
        <v>50</v>
      </c>
      <c r="K9" s="47" t="s">
        <v>66</v>
      </c>
      <c r="L9" s="47" t="s">
        <v>29</v>
      </c>
      <c r="M9" s="47" t="s">
        <v>248</v>
      </c>
      <c r="N9" s="47" t="s">
        <v>249</v>
      </c>
    </row>
    <row r="10" spans="1:14" s="4" customFormat="1" ht="60" customHeight="1">
      <c r="A10" s="61">
        <v>1</v>
      </c>
      <c r="B10" s="20" t="s">
        <v>119</v>
      </c>
      <c r="C10" s="20" t="s">
        <v>120</v>
      </c>
      <c r="D10" s="64" t="s">
        <v>121</v>
      </c>
      <c r="E10" s="44">
        <v>10</v>
      </c>
      <c r="F10" s="20" t="s">
        <v>36</v>
      </c>
      <c r="G10" s="15" t="s">
        <v>88</v>
      </c>
      <c r="H10" s="5"/>
      <c r="I10" s="5"/>
      <c r="J10" s="5"/>
      <c r="K10" s="5"/>
      <c r="L10" s="15">
        <v>0</v>
      </c>
      <c r="M10" s="60">
        <v>0</v>
      </c>
      <c r="N10" s="16">
        <f>ROUND(L10*ROUND(M10,2),2)</f>
        <v>0</v>
      </c>
    </row>
    <row r="11" spans="1:14" s="4" customFormat="1" ht="60" customHeight="1">
      <c r="A11" s="61">
        <v>2</v>
      </c>
      <c r="B11" s="20" t="s">
        <v>119</v>
      </c>
      <c r="C11" s="20" t="s">
        <v>120</v>
      </c>
      <c r="D11" s="64" t="s">
        <v>122</v>
      </c>
      <c r="E11" s="44">
        <v>10</v>
      </c>
      <c r="F11" s="20" t="s">
        <v>36</v>
      </c>
      <c r="G11" s="15" t="s">
        <v>88</v>
      </c>
      <c r="H11" s="5"/>
      <c r="I11" s="5"/>
      <c r="J11" s="5"/>
      <c r="K11" s="5"/>
      <c r="L11" s="15">
        <v>0</v>
      </c>
      <c r="M11" s="60">
        <v>0</v>
      </c>
      <c r="N11" s="16">
        <f>ROUND(L11*ROUND(M11,2),2)</f>
        <v>0</v>
      </c>
    </row>
    <row r="12" spans="1:14" s="4" customFormat="1" ht="60" customHeight="1">
      <c r="A12" s="61">
        <v>3</v>
      </c>
      <c r="B12" s="20" t="s">
        <v>119</v>
      </c>
      <c r="C12" s="20" t="s">
        <v>120</v>
      </c>
      <c r="D12" s="64" t="s">
        <v>123</v>
      </c>
      <c r="E12" s="44">
        <v>1000</v>
      </c>
      <c r="F12" s="20" t="s">
        <v>36</v>
      </c>
      <c r="G12" s="15" t="s">
        <v>88</v>
      </c>
      <c r="H12" s="5"/>
      <c r="I12" s="5"/>
      <c r="J12" s="5"/>
      <c r="K12" s="5"/>
      <c r="L12" s="15">
        <v>0</v>
      </c>
      <c r="M12" s="60">
        <v>0</v>
      </c>
      <c r="N12" s="16">
        <f>ROUND(L12*ROUND(M12,2),2)</f>
        <v>0</v>
      </c>
    </row>
    <row r="13" spans="1:14" s="4" customFormat="1" ht="69.75" customHeight="1">
      <c r="A13" s="61">
        <v>4</v>
      </c>
      <c r="B13" s="20" t="s">
        <v>119</v>
      </c>
      <c r="C13" s="20" t="s">
        <v>120</v>
      </c>
      <c r="D13" s="64" t="s">
        <v>124</v>
      </c>
      <c r="E13" s="44">
        <v>10</v>
      </c>
      <c r="F13" s="20" t="s">
        <v>36</v>
      </c>
      <c r="G13" s="15" t="s">
        <v>88</v>
      </c>
      <c r="H13" s="5"/>
      <c r="I13" s="5"/>
      <c r="J13" s="20"/>
      <c r="K13" s="5"/>
      <c r="L13" s="15">
        <v>0</v>
      </c>
      <c r="M13" s="60">
        <v>0</v>
      </c>
      <c r="N13" s="16">
        <f>ROUND(L13*ROUND(M13,2),2)</f>
        <v>0</v>
      </c>
    </row>
    <row r="14" spans="2:7" ht="15" customHeight="1">
      <c r="B14" s="114" t="s">
        <v>125</v>
      </c>
      <c r="C14" s="115"/>
      <c r="D14" s="115"/>
      <c r="E14" s="114"/>
      <c r="F14" s="115"/>
      <c r="G14" s="115"/>
    </row>
    <row r="15" spans="2:14" ht="15" customHeight="1">
      <c r="B15" s="113" t="s">
        <v>244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7" ht="20.25" customHeight="1">
      <c r="B16" s="100"/>
      <c r="C16" s="112"/>
      <c r="D16" s="112"/>
      <c r="E16" s="112"/>
      <c r="F16" s="11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5">
    <mergeCell ref="H5:I5"/>
    <mergeCell ref="B16:F16"/>
    <mergeCell ref="B15:N15"/>
    <mergeCell ref="B14:D14"/>
    <mergeCell ref="E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13"/>
  <sheetViews>
    <sheetView showGridLines="0" view="pageBreakPreview" zoomScale="80" zoomScaleNormal="80" zoomScaleSheetLayoutView="80" zoomScalePageLayoutView="80" workbookViewId="0" topLeftCell="A1">
      <selection activeCell="N9" sqref="N9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6384" width="9.125" style="1" customWidth="1"/>
  </cols>
  <sheetData>
    <row r="1" spans="2:14" ht="15">
      <c r="B1" s="2" t="str">
        <f>'formularz oferty'!C4</f>
        <v>DFP.271.81.2021.KK</v>
      </c>
      <c r="N1" s="33" t="s">
        <v>74</v>
      </c>
    </row>
    <row r="2" ht="15">
      <c r="N2" s="33" t="s">
        <v>54</v>
      </c>
    </row>
    <row r="3" spans="2:14" ht="15">
      <c r="B3" s="4" t="s">
        <v>13</v>
      </c>
      <c r="C3" s="5">
        <v>3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</row>
    <row r="4" spans="2:14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</row>
    <row r="5" spans="1:9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</row>
    <row r="6" spans="1:12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</row>
    <row r="7" spans="1:12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ht="15">
      <c r="B8" s="4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56</v>
      </c>
      <c r="E9" s="53" t="s">
        <v>89</v>
      </c>
      <c r="F9" s="54"/>
      <c r="G9" s="47" t="str">
        <f>"Nazwa handlowa /
"&amp;C9&amp;" / 
"&amp;D9</f>
        <v>Nazwa handlowa /
Dawka / 
Postać/Opakowanie</v>
      </c>
      <c r="H9" s="47" t="s">
        <v>49</v>
      </c>
      <c r="I9" s="47" t="str">
        <f>B9</f>
        <v>Skład</v>
      </c>
      <c r="J9" s="47" t="s">
        <v>50</v>
      </c>
      <c r="K9" s="47" t="s">
        <v>28</v>
      </c>
      <c r="L9" s="47" t="s">
        <v>29</v>
      </c>
      <c r="M9" s="47" t="s">
        <v>250</v>
      </c>
      <c r="N9" s="47" t="s">
        <v>249</v>
      </c>
    </row>
    <row r="10" spans="1:14" s="56" customFormat="1" ht="63" customHeight="1">
      <c r="A10" s="65" t="s">
        <v>1</v>
      </c>
      <c r="B10" s="65" t="s">
        <v>126</v>
      </c>
      <c r="C10" s="65" t="s">
        <v>127</v>
      </c>
      <c r="D10" s="65" t="s">
        <v>128</v>
      </c>
      <c r="E10" s="32">
        <v>70000</v>
      </c>
      <c r="F10" s="14" t="s">
        <v>36</v>
      </c>
      <c r="G10" s="15" t="s">
        <v>64</v>
      </c>
      <c r="H10" s="66"/>
      <c r="I10" s="66"/>
      <c r="J10" s="66"/>
      <c r="K10" s="66"/>
      <c r="L10" s="15">
        <v>0</v>
      </c>
      <c r="M10" s="59">
        <v>0</v>
      </c>
      <c r="N10" s="16">
        <f>ROUND(L10*ROUND(M10,2),2)</f>
        <v>0</v>
      </c>
    </row>
    <row r="11" spans="2:14" s="2" customFormat="1" ht="15">
      <c r="B11" s="116"/>
      <c r="C11" s="116"/>
      <c r="D11" s="116"/>
      <c r="E11" s="116"/>
      <c r="F11" s="116"/>
      <c r="G11" s="116"/>
      <c r="H11" s="58"/>
      <c r="I11" s="58"/>
      <c r="J11" s="58"/>
      <c r="K11" s="58"/>
      <c r="L11" s="58"/>
      <c r="M11" s="58"/>
      <c r="N11" s="58"/>
    </row>
    <row r="12" spans="2:7" s="2" customFormat="1" ht="15">
      <c r="B12" s="58" t="s">
        <v>244</v>
      </c>
      <c r="C12" s="58"/>
      <c r="D12" s="58"/>
      <c r="E12" s="58"/>
      <c r="F12" s="58"/>
      <c r="G12" s="58"/>
    </row>
    <row r="13" spans="2:14" s="2" customFormat="1" ht="15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</sheetData>
  <sheetProtection/>
  <mergeCells count="3">
    <mergeCell ref="H5:I5"/>
    <mergeCell ref="B13:N13"/>
    <mergeCell ref="B11:G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8"/>
  <sheetViews>
    <sheetView showGridLines="0" view="pageBreakPreview" zoomScale="80" zoomScaleNormal="80" zoomScaleSheetLayoutView="80" zoomScalePageLayoutView="85" workbookViewId="0" topLeftCell="A4">
      <selection activeCell="B13" sqref="B13:N13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1.625" style="1" customWidth="1"/>
    <col min="16" max="16" width="15.875" style="1" hidden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4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SUM(N10:N11)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0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75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47" t="s">
        <v>100</v>
      </c>
      <c r="K9" s="47" t="s">
        <v>28</v>
      </c>
      <c r="L9" s="47" t="s">
        <v>29</v>
      </c>
      <c r="M9" s="47" t="s">
        <v>248</v>
      </c>
      <c r="N9" s="47" t="s">
        <v>249</v>
      </c>
    </row>
    <row r="10" spans="1:14" s="56" customFormat="1" ht="60" customHeight="1">
      <c r="A10" s="20" t="s">
        <v>58</v>
      </c>
      <c r="B10" s="20" t="s">
        <v>129</v>
      </c>
      <c r="C10" s="20" t="s">
        <v>130</v>
      </c>
      <c r="D10" s="20" t="s">
        <v>93</v>
      </c>
      <c r="E10" s="43">
        <v>900</v>
      </c>
      <c r="F10" s="20" t="s">
        <v>36</v>
      </c>
      <c r="G10" s="15" t="s">
        <v>48</v>
      </c>
      <c r="H10" s="5"/>
      <c r="I10" s="5"/>
      <c r="J10" s="5"/>
      <c r="K10" s="5"/>
      <c r="L10" s="15">
        <v>0</v>
      </c>
      <c r="M10" s="60">
        <v>0</v>
      </c>
      <c r="N10" s="16">
        <f>ROUND(L10*ROUND(M10,2),2)</f>
        <v>0</v>
      </c>
    </row>
    <row r="11" spans="1:14" s="56" customFormat="1" ht="54" customHeight="1">
      <c r="A11" s="20" t="s">
        <v>92</v>
      </c>
      <c r="B11" s="20" t="s">
        <v>129</v>
      </c>
      <c r="C11" s="20" t="s">
        <v>131</v>
      </c>
      <c r="D11" s="20" t="s">
        <v>132</v>
      </c>
      <c r="E11" s="43">
        <v>360</v>
      </c>
      <c r="F11" s="20" t="s">
        <v>36</v>
      </c>
      <c r="G11" s="15" t="s">
        <v>48</v>
      </c>
      <c r="H11" s="5"/>
      <c r="I11" s="5"/>
      <c r="J11" s="5"/>
      <c r="K11" s="5"/>
      <c r="L11" s="15">
        <v>0</v>
      </c>
      <c r="M11" s="60">
        <v>0</v>
      </c>
      <c r="N11" s="16">
        <f>ROUND(L11*ROUND(M11,2),2)</f>
        <v>0</v>
      </c>
    </row>
    <row r="12" spans="2:17" ht="21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Q12" s="1"/>
    </row>
    <row r="13" spans="2:17" ht="15">
      <c r="B13" s="113" t="s">
        <v>244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8"/>
  <sheetViews>
    <sheetView showGridLines="0" view="pageBreakPreview" zoomScale="80" zoomScaleNormal="80" zoomScaleSheetLayoutView="80" zoomScalePageLayoutView="85" workbookViewId="0" topLeftCell="A4">
      <selection activeCell="B13" sqref="B13:N13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8" t="s">
        <v>74</v>
      </c>
      <c r="M1" s="118"/>
      <c r="N1" s="118"/>
      <c r="R1" s="2"/>
      <c r="S1" s="2"/>
    </row>
    <row r="2" spans="12:14" ht="15">
      <c r="L2" s="118" t="s">
        <v>54</v>
      </c>
      <c r="M2" s="118"/>
      <c r="N2" s="118"/>
    </row>
    <row r="3" spans="2:16" ht="15">
      <c r="B3" s="4" t="s">
        <v>13</v>
      </c>
      <c r="C3" s="5">
        <v>5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243</v>
      </c>
      <c r="H5" s="109">
        <f>SUM(N11:N11)</f>
        <v>0</v>
      </c>
      <c r="I5" s="110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57" t="s">
        <v>49</v>
      </c>
      <c r="I9" s="57" t="str">
        <f>B9</f>
        <v>Skład</v>
      </c>
      <c r="J9" s="57" t="s">
        <v>60</v>
      </c>
      <c r="K9" s="57" t="s">
        <v>28</v>
      </c>
      <c r="L9" s="47" t="s">
        <v>29</v>
      </c>
      <c r="M9" s="47" t="s">
        <v>248</v>
      </c>
      <c r="N9" s="47" t="s">
        <v>249</v>
      </c>
    </row>
    <row r="10" spans="1:14" s="56" customFormat="1" ht="72.75" customHeight="1">
      <c r="A10" s="20" t="s">
        <v>58</v>
      </c>
      <c r="B10" s="20" t="s">
        <v>133</v>
      </c>
      <c r="C10" s="20" t="s">
        <v>134</v>
      </c>
      <c r="D10" s="20" t="s">
        <v>135</v>
      </c>
      <c r="E10" s="43">
        <v>1200</v>
      </c>
      <c r="F10" s="20" t="s">
        <v>36</v>
      </c>
      <c r="G10" s="37" t="s">
        <v>76</v>
      </c>
      <c r="H10" s="46"/>
      <c r="I10" s="46"/>
      <c r="J10" s="46"/>
      <c r="K10" s="46"/>
      <c r="L10" s="37">
        <v>0</v>
      </c>
      <c r="M10" s="60">
        <v>0</v>
      </c>
      <c r="N10" s="38">
        <f>ROUND(L10*ROUND(M10,2),2)</f>
        <v>0</v>
      </c>
    </row>
    <row r="11" spans="1:14" s="4" customFormat="1" ht="54" customHeight="1">
      <c r="A11" s="20" t="s">
        <v>92</v>
      </c>
      <c r="B11" s="45" t="s">
        <v>133</v>
      </c>
      <c r="C11" s="45" t="s">
        <v>136</v>
      </c>
      <c r="D11" s="45" t="s">
        <v>135</v>
      </c>
      <c r="E11" s="43">
        <v>300</v>
      </c>
      <c r="F11" s="20" t="s">
        <v>36</v>
      </c>
      <c r="G11" s="37" t="s">
        <v>76</v>
      </c>
      <c r="H11" s="46"/>
      <c r="I11" s="46"/>
      <c r="J11" s="45"/>
      <c r="K11" s="46"/>
      <c r="L11" s="37">
        <v>0</v>
      </c>
      <c r="M11" s="60">
        <v>0</v>
      </c>
      <c r="N11" s="38">
        <f>ROUND(L11*ROUND(M11,2),2)</f>
        <v>0</v>
      </c>
    </row>
    <row r="12" spans="1:16" s="9" customFormat="1" ht="23.25" customHeight="1">
      <c r="A12" s="39"/>
      <c r="B12" s="117" t="s">
        <v>137</v>
      </c>
      <c r="C12" s="117"/>
      <c r="D12" s="117"/>
      <c r="E12" s="117"/>
      <c r="F12" s="117"/>
      <c r="G12" s="117"/>
      <c r="H12" s="117"/>
      <c r="I12" s="117"/>
      <c r="J12" s="40"/>
      <c r="K12" s="36"/>
      <c r="L12" s="40"/>
      <c r="M12" s="40"/>
      <c r="N12" s="41"/>
      <c r="P12" s="42"/>
    </row>
    <row r="13" spans="2:16" ht="15">
      <c r="B13" s="113" t="s">
        <v>244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</sheetData>
  <sheetProtection/>
  <mergeCells count="5">
    <mergeCell ref="H5:I5"/>
    <mergeCell ref="B12:I12"/>
    <mergeCell ref="L1:N1"/>
    <mergeCell ref="L2:N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0"/>
  <sheetViews>
    <sheetView showGridLines="0" view="pageBreakPreview" zoomScale="80" zoomScaleNormal="80" zoomScaleSheetLayoutView="80" zoomScalePageLayoutView="80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6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0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89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251</v>
      </c>
      <c r="N9" s="47" t="s">
        <v>249</v>
      </c>
    </row>
    <row r="10" spans="1:14" s="56" customFormat="1" ht="114.75" customHeight="1">
      <c r="A10" s="65" t="s">
        <v>1</v>
      </c>
      <c r="B10" s="65" t="s">
        <v>138</v>
      </c>
      <c r="C10" s="65" t="s">
        <v>139</v>
      </c>
      <c r="D10" s="65" t="s">
        <v>140</v>
      </c>
      <c r="E10" s="32">
        <v>50</v>
      </c>
      <c r="F10" s="14" t="s">
        <v>36</v>
      </c>
      <c r="G10" s="15" t="s">
        <v>76</v>
      </c>
      <c r="H10" s="66"/>
      <c r="I10" s="66"/>
      <c r="J10" s="69"/>
      <c r="K10" s="66"/>
      <c r="L10" s="15">
        <v>0</v>
      </c>
      <c r="M10" s="59">
        <v>0</v>
      </c>
      <c r="N10" s="16">
        <f>ROUND(L10*ROUND(M10,2),2)</f>
        <v>0</v>
      </c>
    </row>
    <row r="11" s="2" customFormat="1" ht="15">
      <c r="E11" s="35"/>
    </row>
    <row r="12" spans="2:8" s="2" customFormat="1" ht="15.75" customHeight="1">
      <c r="B12" s="58" t="s">
        <v>244</v>
      </c>
      <c r="C12" s="58"/>
      <c r="D12" s="58"/>
      <c r="E12" s="58"/>
      <c r="F12" s="58"/>
      <c r="G12" s="88"/>
      <c r="H12" s="88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7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91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248</v>
      </c>
      <c r="N9" s="47" t="s">
        <v>249</v>
      </c>
    </row>
    <row r="10" spans="1:14" s="56" customFormat="1" ht="53.25" customHeight="1">
      <c r="A10" s="65" t="s">
        <v>1</v>
      </c>
      <c r="B10" s="65" t="s">
        <v>141</v>
      </c>
      <c r="C10" s="65" t="s">
        <v>142</v>
      </c>
      <c r="D10" s="65" t="s">
        <v>143</v>
      </c>
      <c r="E10" s="43">
        <v>2700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2:14" s="2" customFormat="1" ht="15" customHeight="1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2:14" s="2" customFormat="1" ht="13.5" customHeight="1">
      <c r="B12" s="103" t="s">
        <v>244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2:6" s="2" customFormat="1" ht="15.75" customHeight="1">
      <c r="B13" s="116"/>
      <c r="C13" s="116"/>
      <c r="D13" s="116"/>
      <c r="E13" s="116"/>
      <c r="F13" s="116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4">
    <mergeCell ref="H5:I5"/>
    <mergeCell ref="B13:F13"/>
    <mergeCell ref="B12:N12"/>
    <mergeCell ref="B11:N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8"/>
  <sheetViews>
    <sheetView showGridLines="0" view="pageBreakPreview" zoomScale="80" zoomScaleNormal="80" zoomScaleSheetLayoutView="80" zoomScalePageLayoutView="80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8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243</v>
      </c>
      <c r="H5" s="109">
        <f>SUM(N10:N10)</f>
        <v>0</v>
      </c>
      <c r="I5" s="110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1.5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89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252</v>
      </c>
      <c r="N9" s="47" t="s">
        <v>249</v>
      </c>
    </row>
    <row r="10" spans="1:14" s="56" customFormat="1" ht="65.25" customHeight="1">
      <c r="A10" s="65" t="s">
        <v>1</v>
      </c>
      <c r="B10" s="65" t="s">
        <v>144</v>
      </c>
      <c r="C10" s="65" t="s">
        <v>145</v>
      </c>
      <c r="D10" s="65" t="s">
        <v>146</v>
      </c>
      <c r="E10" s="70">
        <v>1800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2:6" s="2" customFormat="1" ht="15.75" customHeight="1">
      <c r="B11" s="116"/>
      <c r="C11" s="116"/>
      <c r="D11" s="116"/>
      <c r="E11" s="116"/>
      <c r="F11" s="116"/>
    </row>
    <row r="12" spans="2:17" ht="15">
      <c r="B12" s="113" t="s">
        <v>244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</sheetData>
  <sheetProtection/>
  <mergeCells count="3">
    <mergeCell ref="H5:I5"/>
    <mergeCell ref="B11:F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2021-08-12T08:24:55Z</cp:lastPrinted>
  <dcterms:created xsi:type="dcterms:W3CDTF">2003-05-16T10:10:29Z</dcterms:created>
  <dcterms:modified xsi:type="dcterms:W3CDTF">2021-09-15T10:11:45Z</dcterms:modified>
  <cp:category/>
  <cp:version/>
  <cp:contentType/>
  <cp:contentStatus/>
</cp:coreProperties>
</file>