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3250" windowHeight="12330" tabRatio="818" activeTab="4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  <sheet name="część (11)" sheetId="12" r:id="rId12"/>
    <sheet name="część (12)" sheetId="13" r:id="rId13"/>
    <sheet name="część (13)" sheetId="14" r:id="rId14"/>
    <sheet name="część (14)" sheetId="15" r:id="rId15"/>
    <sheet name="część (15)" sheetId="16" r:id="rId16"/>
    <sheet name="część (16)" sheetId="17" r:id="rId17"/>
    <sheet name="część (17)" sheetId="18" r:id="rId18"/>
    <sheet name="część (18)" sheetId="19" r:id="rId19"/>
    <sheet name="część (19)" sheetId="20" r:id="rId20"/>
    <sheet name="część (20)" sheetId="21" r:id="rId21"/>
    <sheet name="część (21)" sheetId="22" r:id="rId22"/>
    <sheet name="część (22)" sheetId="23" r:id="rId23"/>
    <sheet name="część (23)" sheetId="24" r:id="rId24"/>
    <sheet name="część (24)" sheetId="25" r:id="rId25"/>
    <sheet name="część (25)" sheetId="26" r:id="rId26"/>
  </sheets>
  <definedNames/>
  <calcPr fullCalcOnLoad="1"/>
</workbook>
</file>

<file path=xl/sharedStrings.xml><?xml version="1.0" encoding="utf-8"?>
<sst xmlns="http://schemas.openxmlformats.org/spreadsheetml/2006/main" count="736" uniqueCount="221">
  <si>
    <t>Dostawa różych produktów do Apteki Szpitala Uniwersyteckiego w Krakowie</t>
  </si>
  <si>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</si>
  <si>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</si>
  <si>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</si>
  <si>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</si>
  <si>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</si>
  <si>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</si>
  <si>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</si>
  <si>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</si>
  <si>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</si>
  <si>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</si>
  <si>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</si>
  <si>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</si>
  <si>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</si>
  <si>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</si>
  <si>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</si>
  <si>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</si>
  <si>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</si>
  <si>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</si>
  <si>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</si>
  <si>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</si>
  <si>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</si>
  <si>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</si>
  <si>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</si>
  <si>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</si>
  <si>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</si>
  <si>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</si>
  <si>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</si>
  <si>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</si>
  <si>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</si>
  <si>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</si>
  <si>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</si>
  <si>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</si>
  <si>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</si>
  <si>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</si>
  <si>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</si>
  <si>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</si>
  <si>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</si>
  <si>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część 14</t>
  </si>
  <si>
    <t>część 15</t>
  </si>
  <si>
    <t>część 16</t>
  </si>
  <si>
    <t>część 17</t>
  </si>
  <si>
    <t>część 18</t>
  </si>
  <si>
    <t>część 19</t>
  </si>
  <si>
    <t>część 20</t>
  </si>
  <si>
    <t>część 21</t>
  </si>
  <si>
    <t>część 22</t>
  </si>
  <si>
    <t>część 23</t>
  </si>
  <si>
    <t>część 24</t>
  </si>
  <si>
    <t>część 25</t>
  </si>
  <si>
    <t>Ilość sztuk w opakowaniu jednostkowym</t>
  </si>
  <si>
    <t>Oferowana ilość opakowań jednostkowych</t>
  </si>
  <si>
    <t>Cena brutto jednego opakowania jednostkowego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</si>
  <si>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</si>
  <si>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</si>
  <si>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</si>
  <si>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</si>
  <si>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</si>
  <si>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</si>
  <si>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10.</t>
  </si>
  <si>
    <t>6.</t>
  </si>
  <si>
    <t>sztuk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</si>
  <si>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</si>
  <si>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</si>
  <si>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</si>
  <si>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</si>
  <si>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</si>
  <si>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</si>
  <si>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</si>
  <si>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</si>
  <si>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</si>
  <si>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</si>
  <si>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</si>
  <si>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</si>
  <si>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</si>
  <si>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Nazwa handlowa:
Dawka:
Postać/ Opakowanie:</t>
  </si>
  <si>
    <t>Załącznik nr 1 do specyfikacji</t>
  </si>
  <si>
    <t>załącznik nr 1a do specyfikacji</t>
  </si>
  <si>
    <t>Podmiot Odpowiedzialny</t>
  </si>
  <si>
    <t>Oświadczamy, że zamówienie będziemy wykonywać do czasu wyczerpania ilości produktów określonych w załączniku nr 1a do specyfikacji, nie dłużej jednak niż przez 18 miesięcy</t>
  </si>
  <si>
    <t>Kod EAN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</si>
  <si>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</si>
  <si>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</si>
  <si>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</si>
  <si>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Ilość</t>
  </si>
  <si>
    <t>załącznik nr ….. do umowy</t>
  </si>
  <si>
    <t>* wykaz C Obwieszczenia MZ aktualny na dzień składania oferty</t>
  </si>
  <si>
    <t>Postać/ Opakowanie</t>
  </si>
  <si>
    <t>100 mg</t>
  </si>
  <si>
    <t>Do zakupu 10 mg i 20 mg</t>
  </si>
  <si>
    <t xml:space="preserve">proszek do sporządzania roztworu do wstrzykiwań, fiol. </t>
  </si>
  <si>
    <t>Filgrastimum*</t>
  </si>
  <si>
    <t>roztwór do wstrz.; fiolki</t>
  </si>
  <si>
    <t>Denosumab*</t>
  </si>
  <si>
    <t>120 mg</t>
  </si>
  <si>
    <t>roztwór do wstrzykiwań, fiolka</t>
  </si>
  <si>
    <t xml:space="preserve">Ilość </t>
  </si>
  <si>
    <t>40 mg</t>
  </si>
  <si>
    <t>300 mg</t>
  </si>
  <si>
    <t xml:space="preserve">roztwór do wstrz. </t>
  </si>
  <si>
    <t>150 mg</t>
  </si>
  <si>
    <t>roztwór do wstrzykiwań</t>
  </si>
  <si>
    <t>koncentrat do sporządzania roztworu do infuzji, fiol</t>
  </si>
  <si>
    <t xml:space="preserve">Kwas dokozaheksaenowy (DHA)
</t>
  </si>
  <si>
    <t>kapsułki twist off</t>
  </si>
  <si>
    <t>Phytomenadionum</t>
  </si>
  <si>
    <t>10 mg/ ml; 1 ml</t>
  </si>
  <si>
    <t>Wymiary</t>
  </si>
  <si>
    <t>opakowań</t>
  </si>
  <si>
    <t>** wymagany jeden podmiot odpowiedzialny</t>
  </si>
  <si>
    <t>dawek a 10 mg</t>
  </si>
  <si>
    <t>Oferowana ilość dawek a 10 mg</t>
  </si>
  <si>
    <t>Cena brutto jednej dawki a 10 mg</t>
  </si>
  <si>
    <t>300 mcg/ml (30 mln j.m./ml)</t>
  </si>
  <si>
    <t>* wymagany jeden podmiot odpowiedzialny</t>
  </si>
  <si>
    <t>koncentrat do sporządzania roztworu do infuzji</t>
  </si>
  <si>
    <t>* wymagany jeden wytwórca</t>
  </si>
  <si>
    <t>Wytwórca</t>
  </si>
  <si>
    <t>Producent</t>
  </si>
  <si>
    <t>DFP.271.111.2018.AB</t>
  </si>
  <si>
    <t>Oświadczamy, że oferowane przez nas w części części: 1-16; 20-25 produkty lecznicze są dopuszczone do obrotu na terenie Polski na zasadach określonych w art. 3 lub 4 ust. 1 i 2 lub 4a ustawy prawo farmaceutyczne. Jednocześnie oświadczamy, że na każdorazowe wezwanie Zamawiającego przedstawimy dokumenty dopuszczające do obrotu na terenie Polski. (dotyczy wykonawców oferujących produkty lecznicze)</t>
  </si>
  <si>
    <t>Oświadczamy, że oferowane przez nas w części 17-18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(dotyczy wykonawców oferujących wyroby medyczne)</t>
  </si>
  <si>
    <t>Oświadczamy, że oferowane przez nas w części 19 dietetyczne środki spożywcze specjalnego przeznaczenia medycznego są dopuszczone do obrotu na zasadach określonych w ustawie o bezpieczeństwie żywności i żywienia.  (dotyczy wykonawców oferujących dietetyczne środki spożywcze specjalnego przeznaczenia medycznego)</t>
  </si>
  <si>
    <r>
      <t xml:space="preserve">Oświadczamy, że wybór naszej oferty BĘDZIE / NIE BĘDZIE (niepotrzebne skreślić) prowadzić do powstania u Zamawiającego obowiązku podatkowego zgodnie z przepisami o podatku od towarów i usług. Wraz ze złożonym oświadczeniem, podajemy nazwę (rodzaj) towaru lub usługi, których dostawa lub świadczenie będzie prowadzić do jego powstania tj. ………..……..., oraz w pkt. 1 wskazujemy jego wartość bez kwoty podatku VAT. 
</t>
    </r>
    <r>
      <rPr>
        <i/>
        <sz val="11"/>
        <rFont val="Times New Roman"/>
        <family val="1"/>
      </rPr>
      <t>(UWAGA! - brak skreśleń i oświadczenia w tym zakresie ze strony Wykonawcy oznacza, że oferta Wykonawcy składającego ofertę nie będzie prowadzić do powstania u Zamawiającego obowiązku podatkowego.)</t>
    </r>
  </si>
  <si>
    <t>Cabozantinibum*</t>
  </si>
  <si>
    <t>Do zakupu: 20 mg x 30 tabl, 40mg x 30 tabl, 60 mg x 30 tabl</t>
  </si>
  <si>
    <t>30 tabletek powlekanych</t>
  </si>
  <si>
    <t>* wykaz B Obwieszczenia MZ aktualny na dzień składania oferty</t>
  </si>
  <si>
    <t>Vedolizumabum*</t>
  </si>
  <si>
    <t xml:space="preserve"> proszek do sporządzania koncentratu roztworu do infuzji, fiol</t>
  </si>
  <si>
    <t>Pembrolizumabum*</t>
  </si>
  <si>
    <t>25 mg/ml; 4 ml</t>
  </si>
  <si>
    <t>60 kapsułek miękkich</t>
  </si>
  <si>
    <t>Nivolumabum* **</t>
  </si>
  <si>
    <t>Tocilizumabum *</t>
  </si>
  <si>
    <t>162 mg/ml x 4 amp-strzyk</t>
  </si>
  <si>
    <t>roztwór do wstrzykiwań, 4 amp.-strz.</t>
  </si>
  <si>
    <t>* wykaz B Obwieszczenia Ministra Zdrowia aktualny na dzień składania oferty</t>
  </si>
  <si>
    <t>10 000 j.m.</t>
  </si>
  <si>
    <t>proszek do sporządzania roztworu do wstrzykiwań i infuzji</t>
  </si>
  <si>
    <t>5000 j.m.</t>
  </si>
  <si>
    <t>Denosumab</t>
  </si>
  <si>
    <t>60 mg /1 ml</t>
  </si>
  <si>
    <t>roztwór do wstrzykiwań, amp-strzyk.</t>
  </si>
  <si>
    <t>50 mcg/ml, 1 ml</t>
  </si>
  <si>
    <t>150 mcg/ml, 1 ml</t>
  </si>
  <si>
    <t xml:space="preserve">Immunoglobulinum humanum anti-D; IgA nie więcej niż 5 mcg/ml </t>
  </si>
  <si>
    <t>300 mcg/2 ml</t>
  </si>
  <si>
    <t>roztwór do wstrzykiwań, amp-strzyk</t>
  </si>
  <si>
    <t>Ponatinibum*</t>
  </si>
  <si>
    <t>Do zakupu: 15 mg x 30 tabl. powl i 45 mg x 30 tabl. powl.</t>
  </si>
  <si>
    <t>*RATUNKOWY DOSTĘP DO TECHNOLOGII LEKOWEJ</t>
  </si>
  <si>
    <t>50 mg/ml; 2 ml</t>
  </si>
  <si>
    <t>Szczepionka przeciw wirusowemu zapaleniu wątroby typu A, inaktywowana, adsorbowana1 dawka (0,5 ml) zawiera nie mniej niż 720 j. ELISA antygenu wirusa HAV szczep HM175</t>
  </si>
  <si>
    <t>1 dawka (0,5 ml) zawiera nie mniej niż 720 j. ELISA antygenu wirusa HAV szczep HM175</t>
  </si>
  <si>
    <t>zawiesina do wstrzykiwań, 1 ampułko-strzykawka+igła*</t>
  </si>
  <si>
    <t>1 dawka (1 ml) zawiera nie mniej niż 1440 j. ELISA antygenu wirusa HAV szczep HM175</t>
  </si>
  <si>
    <t>1 ml</t>
  </si>
  <si>
    <t>1 ampułkostrzykawka 1 ml + igła*</t>
  </si>
  <si>
    <t>Szczepionka przeciw błonnicy, tężcowi i krztuścowi ( bezkomórkowa złożona), adsorbowana o zmniejszonej ilosci antygenów</t>
  </si>
  <si>
    <t>1 dawka (0,5 ml) zawiera: nie mniej niż 2 j.m. toksoidu błoniczego, nie mniej niż 20 j.m. toksoidu tężcowego, antygeny krztuśca (8 µg toksoidu krztuścowego, 8 µg hemaglutyniny włókienkowej, 2,5 µg pertaktyny)</t>
  </si>
  <si>
    <t>zaw. do wstrzykiwa; 1 ampułkostrzykawka 0,5 ml *</t>
  </si>
  <si>
    <t>Szczepionka (HAB) przeciwko wirusowemu zapaleniu wątroby typu A (inaktywowana) i wirusowemu zapaleniu wątroby typu B (rDNA), adsorbowana</t>
  </si>
  <si>
    <t>1 dawka (1 ml) zawiera: 720 j. ELISA inaktywowanego wirusa WZW typu A, 20 µg rekombinowanego antygenu powierzchniowego wirusa WZW typu B</t>
  </si>
  <si>
    <t>zawiesina do wstrzykiwań; 1 ampułkostrzykawka 1 ml z igłą*</t>
  </si>
  <si>
    <t>Szczepionka przeciw meningokokom grupy B (rDNA), złożona, adsorbowana</t>
  </si>
  <si>
    <t>1 dawka (0,5 ml) zawiera: 50 µg rekombin. białka fuzyjnego NHBA, 50 µg rekombin. białka NadA, 50 µg rekombin. białka fuzyjnego fHbp ze szczepów Neisseria meningitidis gr. B oraz 25 µg pęcherzyków bł. wewn. (OMV) ze szczepu NZ98/254 Neisseria meningitidis gr. B, mierzone jako całkowita il. białka zawierającego p/ciwciało PorA P1.4</t>
  </si>
  <si>
    <t>zawiesina do wstrzykiwań; 1 ampułkostrzykawka 0,5 ml z igłą*</t>
  </si>
  <si>
    <t>* opakowanie x 1 sztuka</t>
  </si>
  <si>
    <t>10 cm x 12 cm</t>
  </si>
  <si>
    <t>Opatrunek z błony poliuretanowej do wkłuć centralnych</t>
  </si>
  <si>
    <t>Jałowy, gotowy do użycia roztwór do płukania  śródoperacyjnego w pierwotnej i  rewizyjnej artroplastyce biodra i kolana,baru i rekonstrukcji piersi zapobigający zakażeniom, gotowy do użycia, oparty na roztworze Ringera, z dodatkiem  0,04 % poliheksanidu*</t>
  </si>
  <si>
    <t>1 litr zawiera: Poliheksanid 0,40 g, Makrogol 0,02 g, Roztwór Ringera</t>
  </si>
  <si>
    <t>250 ml, butelka plastikowa, zakręcana</t>
  </si>
  <si>
    <t>1000 ml, butelka plastikowa, zakręcana</t>
  </si>
  <si>
    <t>Eltrombopagum* **</t>
  </si>
  <si>
    <t>25 mg x 28 tabl</t>
  </si>
  <si>
    <t>tabletki powlekane</t>
  </si>
  <si>
    <t>50 mg x 28 tabl</t>
  </si>
  <si>
    <t>Ruxolitinibum* **</t>
  </si>
  <si>
    <t>5 mg x 56 tabl</t>
  </si>
  <si>
    <t>56 tabletek</t>
  </si>
  <si>
    <t>Do zakupu w dawkach 15 mg x 56 tabl i 20 mg x 56 tabl</t>
  </si>
  <si>
    <t>** wykaz B Obwieszczenia Ministra Zdrowia aktualny na dzień składania oferty - LECZENIE MIELOFIBROZY PIERWOTNEJ ORAZ MIELOFIBROZY WTÓRNEJ W PRZEBIEGU CZERWIENICY
PRAWDZIWEJ I NADPŁYTKOWOŚCI SAMOISTNEJ</t>
  </si>
  <si>
    <t>120 mg x 14 kaps</t>
  </si>
  <si>
    <t>kapsułki dojelitowe twarde</t>
  </si>
  <si>
    <t>240 mg x 56 kaps</t>
  </si>
  <si>
    <t>Postać / opakowanie</t>
  </si>
  <si>
    <t>420 mg</t>
  </si>
  <si>
    <t>koncentrat do sporządzania roztworu do infuzji; fiol.</t>
  </si>
  <si>
    <t>Eculizumabum*</t>
  </si>
  <si>
    <t>Natrii chloridum*</t>
  </si>
  <si>
    <t>(9 mg/ml) 1000 ml</t>
  </si>
  <si>
    <t>worek nie zawierający PCV do sporządzania preparatów z cytostatykami w dodatkowym opakowaniu zewnętrznym zapewniającym sterylność. Z końcówką umożliwiającą podłączenie strzykawki luer lock, przeznaczony do pracy w systemie bezigłowym, bez potrzeby użycia dodatkowych urządzeń typu cytoluer</t>
  </si>
  <si>
    <t>(9 mg/ml) 500 ml</t>
  </si>
  <si>
    <t>worek nie zawierający PCV do sporządzania preparatów z cytostatykami w dodatkowym opakowaniu zewnętrznym zapewniającym sterylność.Z końcówką umożliwiającą podłączenie strzykawki luer lock, przeznaczony do pracy w systemie bezigłowym, bez potrzeby użycia dodatkowych urządzeń typu cytoluer</t>
  </si>
  <si>
    <t>*wymagany jeden podmiot odpowiedzialny</t>
  </si>
  <si>
    <t>opakowań a 20 mg x 30 tabl</t>
  </si>
  <si>
    <t>Oferowana ilość opakowań a 20 mg x 30 tabl</t>
  </si>
  <si>
    <t>Cena brutto jednego opakowania a 20 mg x 30 tabl</t>
  </si>
  <si>
    <t>dla dawki a 20 mg x 30 tabl:
Nazwa handlowa:
Dawka:
Postać/ Opakowanie:
dla dawki a 40mg x 30 tabl:
Nazwa handlowa:
Dawka:
Postać/ Opakowanie:
dla dawki a 60 mg x 30 tabl:
Nazwa handlowa:
Dawka:
Postać/ Opakowanie:</t>
  </si>
  <si>
    <t xml:space="preserve">dla dawki a 20 mg x 30 tabl:
dla dawki a 40mg x 30 tabl:
dla dawki a 60 mg x 30 tabl:
</t>
  </si>
  <si>
    <t xml:space="preserve">Asparaginasum* </t>
  </si>
  <si>
    <t xml:space="preserve">Mitomycinum * </t>
  </si>
  <si>
    <t>dla dawki 10 mg :
Nazwa handlowa:
Dawka:
Postać/ Opakowanie:
dla dawki 20 mg :
Nazwa handlowa:
Dawka:
Postać/ Opakowanie:</t>
  </si>
  <si>
    <t xml:space="preserve">dla dawki 10 mg :
dla dawki 20 mg :
</t>
  </si>
  <si>
    <t>Immunoglobulinum humanum anti-D Immunoglobulina ludzka anty-D*</t>
  </si>
  <si>
    <t>dla dawki 15 mg x 30 tabl. powl.:
Nazwa handlowa:
Dawka:
Postać/ Opakowanie:
dla dawki 45 mg x 30 tabl. powl:
Nazwa handlowa:
Dawka:
Postać/ Opakowanie:</t>
  </si>
  <si>
    <t xml:space="preserve">dla dawki 15 mg x 30 tabl. powl.:
dla dawki 45 mg x 30 tabl. powl:
</t>
  </si>
  <si>
    <t>Hydroxyzini hydrochloridum</t>
  </si>
  <si>
    <t>dla dawki 15 mg x 56 tabl:
Nazwa handlowa:
Dawka:
Postać/ Opakowanie:
dla dawki  20 mg x 56 tabl:
Nazwa handlowa:
Dawka:
Postać/ Opakowanie:</t>
  </si>
  <si>
    <t xml:space="preserve">dla dawki 15 mg x 56 tabl:
dla dawki  20 mg x 56 tabl:
</t>
  </si>
  <si>
    <t>Dimethylis fumaras* **</t>
  </si>
  <si>
    <t>Pertuzumabum*</t>
  </si>
  <si>
    <t>11.</t>
  </si>
  <si>
    <t>Hasło dostępu do pliku JEDZ przekazanego pocztą elektroniczną: …………………………</t>
  </si>
  <si>
    <t>opatrunek z bł. poliuretaniwej impregnowany chlorheksydyną (2% roztworu glukonianu chlorheksydyny)</t>
  </si>
  <si>
    <t>Nintedanibum* **</t>
  </si>
  <si>
    <t xml:space="preserve"> 100 mg x 60 kaps</t>
  </si>
  <si>
    <t xml:space="preserve"> 150 mg x 60 kaps</t>
  </si>
  <si>
    <t xml:space="preserve">Ilość  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</si>
</sst>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trike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trike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168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4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44" fontId="4" fillId="0" borderId="10" xfId="67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3" fontId="5" fillId="0" borderId="11" xfId="42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>
      <alignment horizontal="left" vertical="top" wrapText="1"/>
    </xf>
    <xf numFmtId="3" fontId="4" fillId="0" borderId="10" xfId="42" applyNumberFormat="1" applyFont="1" applyFill="1" applyBorder="1" applyAlignment="1">
      <alignment horizontal="left" vertical="top" wrapText="1"/>
    </xf>
    <xf numFmtId="0" fontId="4" fillId="0" borderId="0" xfId="0" applyFont="1" applyFill="1" applyAlignment="1" applyProtection="1">
      <alignment horizontal="right" vertical="top"/>
      <protection locked="0"/>
    </xf>
    <xf numFmtId="44" fontId="4" fillId="0" borderId="0" xfId="67" applyNumberFormat="1" applyFont="1" applyFill="1" applyBorder="1" applyAlignment="1" applyProtection="1">
      <alignment horizontal="left" vertical="top" wrapText="1"/>
      <protection locked="0"/>
    </xf>
    <xf numFmtId="0" fontId="43" fillId="0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3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justify" vertical="justify" wrapText="1"/>
      <protection locked="0"/>
    </xf>
    <xf numFmtId="0" fontId="4" fillId="0" borderId="0" xfId="0" applyFont="1" applyFill="1" applyAlignment="1" applyProtection="1">
      <alignment horizontal="justify" vertical="justify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44" fontId="4" fillId="0" borderId="11" xfId="0" applyNumberFormat="1" applyFont="1" applyFill="1" applyBorder="1" applyAlignment="1" applyProtection="1">
      <alignment horizontal="left" vertical="top" wrapText="1"/>
      <protection locked="0"/>
    </xf>
    <xf numFmtId="44" fontId="4" fillId="0" borderId="12" xfId="0" applyNumberFormat="1" applyFont="1" applyFill="1" applyBorder="1" applyAlignment="1" applyProtection="1">
      <alignment horizontal="left" vertical="top" wrapText="1"/>
      <protection locked="0"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Normalny 7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Walutowy 3" xfId="70"/>
    <cellStyle name="Zły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B1:E75"/>
  <sheetViews>
    <sheetView showGridLines="0" zoomScale="93" zoomScaleNormal="93" zoomScaleSheetLayoutView="85" zoomScalePageLayoutView="115" workbookViewId="0" topLeftCell="A56">
      <selection activeCell="J10" sqref="J10"/>
    </sheetView>
  </sheetViews>
  <sheetFormatPr defaultColWidth="9.00390625" defaultRowHeight="12.75"/>
  <cols>
    <col min="1" max="1" width="9.125" style="9" customWidth="1"/>
    <col min="2" max="2" width="6.125" style="9" customWidth="1"/>
    <col min="3" max="4" width="30.00390625" style="9" customWidth="1"/>
    <col min="5" max="5" width="41.625" style="19" customWidth="1"/>
    <col min="6" max="9" width="9.125" style="9" customWidth="1"/>
    <col min="10" max="10" width="22.25390625" style="9" customWidth="1"/>
    <col min="11" max="12" width="16.125" style="9" customWidth="1"/>
    <col min="13" max="16384" width="9.125" style="9" customWidth="1"/>
  </cols>
  <sheetData>
    <row r="1" ht="15">
      <c r="E1" s="7" t="s">
        <v>76</v>
      </c>
    </row>
    <row r="2" spans="3:5" ht="15">
      <c r="C2" s="18"/>
      <c r="D2" s="18" t="s">
        <v>73</v>
      </c>
      <c r="E2" s="18"/>
    </row>
    <row r="4" spans="3:4" ht="15">
      <c r="C4" s="9" t="s">
        <v>64</v>
      </c>
      <c r="D4" s="9" t="s">
        <v>119</v>
      </c>
    </row>
    <row r="6" spans="3:5" ht="15">
      <c r="C6" s="9" t="s">
        <v>63</v>
      </c>
      <c r="D6" s="42" t="s">
        <v>0</v>
      </c>
      <c r="E6" s="42"/>
    </row>
    <row r="8" spans="3:5" ht="15">
      <c r="C8" s="21" t="s">
        <v>57</v>
      </c>
      <c r="D8" s="56"/>
      <c r="E8" s="57"/>
    </row>
    <row r="9" spans="3:5" ht="15">
      <c r="C9" s="21" t="s">
        <v>65</v>
      </c>
      <c r="D9" s="52"/>
      <c r="E9" s="53"/>
    </row>
    <row r="10" spans="3:5" ht="15">
      <c r="C10" s="21" t="s">
        <v>56</v>
      </c>
      <c r="D10" s="50"/>
      <c r="E10" s="51"/>
    </row>
    <row r="11" spans="3:5" ht="15">
      <c r="C11" s="21" t="s">
        <v>67</v>
      </c>
      <c r="D11" s="50"/>
      <c r="E11" s="51"/>
    </row>
    <row r="12" spans="3:5" ht="15">
      <c r="C12" s="21" t="s">
        <v>68</v>
      </c>
      <c r="D12" s="50"/>
      <c r="E12" s="51"/>
    </row>
    <row r="13" spans="3:5" ht="15">
      <c r="C13" s="21" t="s">
        <v>69</v>
      </c>
      <c r="D13" s="50"/>
      <c r="E13" s="51"/>
    </row>
    <row r="14" spans="3:5" ht="15">
      <c r="C14" s="21" t="s">
        <v>70</v>
      </c>
      <c r="D14" s="50"/>
      <c r="E14" s="51"/>
    </row>
    <row r="15" spans="3:5" ht="15">
      <c r="C15" s="21" t="s">
        <v>71</v>
      </c>
      <c r="D15" s="50"/>
      <c r="E15" s="51"/>
    </row>
    <row r="16" spans="3:5" ht="15">
      <c r="C16" s="21" t="s">
        <v>72</v>
      </c>
      <c r="D16" s="50"/>
      <c r="E16" s="51"/>
    </row>
    <row r="17" spans="4:5" ht="15">
      <c r="D17" s="6"/>
      <c r="E17" s="22"/>
    </row>
    <row r="18" spans="3:5" ht="15">
      <c r="C18" s="54" t="s">
        <v>66</v>
      </c>
      <c r="D18" s="55"/>
      <c r="E18" s="23"/>
    </row>
    <row r="19" spans="4:5" ht="15">
      <c r="D19" s="1"/>
      <c r="E19" s="23"/>
    </row>
    <row r="20" spans="3:5" ht="21" customHeight="1">
      <c r="C20" s="5" t="s">
        <v>18</v>
      </c>
      <c r="D20" s="24" t="s">
        <v>1</v>
      </c>
      <c r="E20" s="6"/>
    </row>
    <row r="21" spans="3:5" ht="15">
      <c r="C21" s="21" t="s">
        <v>25</v>
      </c>
      <c r="D21" s="25">
        <f>'część (1)'!H$6</f>
        <v>0</v>
      </c>
      <c r="E21" s="26"/>
    </row>
    <row r="22" spans="3:5" ht="15">
      <c r="C22" s="21" t="s">
        <v>26</v>
      </c>
      <c r="D22" s="25">
        <f>'część (2)'!H$6</f>
        <v>0</v>
      </c>
      <c r="E22" s="26"/>
    </row>
    <row r="23" spans="3:5" ht="15">
      <c r="C23" s="21" t="s">
        <v>27</v>
      </c>
      <c r="D23" s="25">
        <f>'część (3)'!H$6</f>
        <v>0</v>
      </c>
      <c r="E23" s="26"/>
    </row>
    <row r="24" spans="3:5" ht="15">
      <c r="C24" s="21" t="s">
        <v>28</v>
      </c>
      <c r="D24" s="25">
        <f>'część (4)'!H$6</f>
        <v>0</v>
      </c>
      <c r="E24" s="26"/>
    </row>
    <row r="25" spans="3:5" ht="15">
      <c r="C25" s="21" t="s">
        <v>29</v>
      </c>
      <c r="D25" s="25">
        <f>'część (5)'!H$6</f>
        <v>0</v>
      </c>
      <c r="E25" s="26"/>
    </row>
    <row r="26" spans="3:5" ht="15">
      <c r="C26" s="21" t="s">
        <v>30</v>
      </c>
      <c r="D26" s="25">
        <f>'część (6)'!H$6</f>
        <v>0</v>
      </c>
      <c r="E26" s="26"/>
    </row>
    <row r="27" spans="3:5" ht="15">
      <c r="C27" s="21" t="s">
        <v>31</v>
      </c>
      <c r="D27" s="25">
        <f>'część (7)'!H$6</f>
        <v>0</v>
      </c>
      <c r="E27" s="26"/>
    </row>
    <row r="28" spans="3:5" ht="15">
      <c r="C28" s="21" t="s">
        <v>32</v>
      </c>
      <c r="D28" s="25">
        <f>'część (8)'!H$6</f>
        <v>0</v>
      </c>
      <c r="E28" s="26"/>
    </row>
    <row r="29" spans="3:5" ht="15">
      <c r="C29" s="21" t="s">
        <v>33</v>
      </c>
      <c r="D29" s="25">
        <f>'część (9)'!H$6</f>
        <v>0</v>
      </c>
      <c r="E29" s="26"/>
    </row>
    <row r="30" spans="3:5" ht="15">
      <c r="C30" s="21" t="s">
        <v>34</v>
      </c>
      <c r="D30" s="25">
        <f>'część (10)'!H$6</f>
        <v>0</v>
      </c>
      <c r="E30" s="26"/>
    </row>
    <row r="31" spans="3:5" ht="15">
      <c r="C31" s="21" t="s">
        <v>35</v>
      </c>
      <c r="D31" s="25">
        <f>'część (11)'!H$6</f>
        <v>0</v>
      </c>
      <c r="E31" s="26"/>
    </row>
    <row r="32" spans="3:5" ht="15">
      <c r="C32" s="21" t="s">
        <v>36</v>
      </c>
      <c r="D32" s="25">
        <f>'część (12)'!H$6</f>
        <v>0</v>
      </c>
      <c r="E32" s="26"/>
    </row>
    <row r="33" spans="3:5" ht="15">
      <c r="C33" s="21" t="s">
        <v>37</v>
      </c>
      <c r="D33" s="25">
        <f>'część (13)'!H$6</f>
        <v>0</v>
      </c>
      <c r="E33" s="26"/>
    </row>
    <row r="34" spans="3:5" ht="15">
      <c r="C34" s="21" t="s">
        <v>38</v>
      </c>
      <c r="D34" s="25">
        <f>'część (14)'!H$6</f>
        <v>0</v>
      </c>
      <c r="E34" s="26"/>
    </row>
    <row r="35" spans="3:5" ht="15">
      <c r="C35" s="21" t="s">
        <v>39</v>
      </c>
      <c r="D35" s="25">
        <f>'część (15)'!H$6</f>
        <v>0</v>
      </c>
      <c r="E35" s="26"/>
    </row>
    <row r="36" spans="3:5" ht="15">
      <c r="C36" s="21" t="s">
        <v>40</v>
      </c>
      <c r="D36" s="25">
        <f>'część (16)'!H$6</f>
        <v>0</v>
      </c>
      <c r="E36" s="26"/>
    </row>
    <row r="37" spans="3:5" ht="15">
      <c r="C37" s="21" t="s">
        <v>41</v>
      </c>
      <c r="D37" s="25">
        <f>'część (17)'!H$6</f>
        <v>0</v>
      </c>
      <c r="E37" s="26"/>
    </row>
    <row r="38" spans="3:5" ht="15">
      <c r="C38" s="21" t="s">
        <v>42</v>
      </c>
      <c r="D38" s="25">
        <f>'część (18)'!H$6</f>
        <v>0</v>
      </c>
      <c r="E38" s="26"/>
    </row>
    <row r="39" spans="3:5" ht="15">
      <c r="C39" s="21" t="s">
        <v>43</v>
      </c>
      <c r="D39" s="25">
        <f>'część (19)'!H$6</f>
        <v>0</v>
      </c>
      <c r="E39" s="26"/>
    </row>
    <row r="40" spans="3:5" ht="15">
      <c r="C40" s="21" t="s">
        <v>44</v>
      </c>
      <c r="D40" s="25">
        <f>'część (20)'!H$6</f>
        <v>0</v>
      </c>
      <c r="E40" s="26"/>
    </row>
    <row r="41" spans="3:5" ht="15">
      <c r="C41" s="21" t="s">
        <v>45</v>
      </c>
      <c r="D41" s="25">
        <f>'część (21)'!H$6</f>
        <v>0</v>
      </c>
      <c r="E41" s="26"/>
    </row>
    <row r="42" spans="3:5" ht="15">
      <c r="C42" s="21" t="s">
        <v>46</v>
      </c>
      <c r="D42" s="25">
        <f>'część (22)'!H$6</f>
        <v>0</v>
      </c>
      <c r="E42" s="26"/>
    </row>
    <row r="43" spans="3:5" ht="15">
      <c r="C43" s="21" t="s">
        <v>47</v>
      </c>
      <c r="D43" s="25">
        <f>'część (23)'!H$6</f>
        <v>0</v>
      </c>
      <c r="E43" s="26"/>
    </row>
    <row r="44" spans="3:5" ht="15">
      <c r="C44" s="21" t="s">
        <v>48</v>
      </c>
      <c r="D44" s="25">
        <f>'część (24)'!H$6</f>
        <v>0</v>
      </c>
      <c r="E44" s="26"/>
    </row>
    <row r="45" spans="3:5" ht="15">
      <c r="C45" s="21" t="s">
        <v>49</v>
      </c>
      <c r="D45" s="25">
        <f>'część (25)'!H$6</f>
        <v>0</v>
      </c>
      <c r="E45" s="26"/>
    </row>
    <row r="46" spans="4:5" ht="15">
      <c r="D46" s="40"/>
      <c r="E46" s="26"/>
    </row>
    <row r="47" spans="3:5" ht="108" customHeight="1">
      <c r="C47" s="43" t="s">
        <v>123</v>
      </c>
      <c r="D47" s="42"/>
      <c r="E47" s="43"/>
    </row>
    <row r="48" spans="2:5" ht="21" customHeight="1">
      <c r="B48" s="9" t="s">
        <v>2</v>
      </c>
      <c r="C48" s="55" t="s">
        <v>62</v>
      </c>
      <c r="D48" s="54"/>
      <c r="E48" s="59"/>
    </row>
    <row r="49" spans="2:5" ht="41.25" customHeight="1">
      <c r="B49" s="9" t="s">
        <v>3</v>
      </c>
      <c r="C49" s="58" t="s">
        <v>79</v>
      </c>
      <c r="D49" s="58"/>
      <c r="E49" s="58"/>
    </row>
    <row r="50" spans="2:5" s="27" customFormat="1" ht="63" customHeight="1">
      <c r="B50" s="27" t="s">
        <v>4</v>
      </c>
      <c r="C50" s="42" t="s">
        <v>120</v>
      </c>
      <c r="D50" s="42"/>
      <c r="E50" s="42"/>
    </row>
    <row r="51" spans="2:5" s="27" customFormat="1" ht="66" customHeight="1">
      <c r="B51" s="27" t="s">
        <v>5</v>
      </c>
      <c r="C51" s="42" t="s">
        <v>121</v>
      </c>
      <c r="D51" s="42"/>
      <c r="E51" s="42"/>
    </row>
    <row r="52" spans="2:5" s="27" customFormat="1" ht="69" customHeight="1">
      <c r="B52" s="27" t="s">
        <v>53</v>
      </c>
      <c r="C52" s="42" t="s">
        <v>122</v>
      </c>
      <c r="D52" s="42"/>
      <c r="E52" s="42"/>
    </row>
    <row r="53" spans="2:5" ht="36" customHeight="1">
      <c r="B53" s="27" t="s">
        <v>60</v>
      </c>
      <c r="C53" s="42" t="s">
        <v>23</v>
      </c>
      <c r="D53" s="43"/>
      <c r="E53" s="43"/>
    </row>
    <row r="54" spans="2:5" ht="32.25" customHeight="1">
      <c r="B54" s="27" t="s">
        <v>6</v>
      </c>
      <c r="C54" s="48" t="s">
        <v>54</v>
      </c>
      <c r="D54" s="49"/>
      <c r="E54" s="49"/>
    </row>
    <row r="55" spans="2:5" ht="39" customHeight="1">
      <c r="B55" s="27" t="s">
        <v>7</v>
      </c>
      <c r="C55" s="42" t="s">
        <v>55</v>
      </c>
      <c r="D55" s="43"/>
      <c r="E55" s="43"/>
    </row>
    <row r="56" spans="2:5" ht="33.75" customHeight="1">
      <c r="B56" s="27" t="s">
        <v>20</v>
      </c>
      <c r="C56" s="42" t="s">
        <v>83</v>
      </c>
      <c r="D56" s="42"/>
      <c r="E56" s="42"/>
    </row>
    <row r="57" spans="3:5" ht="33.75" customHeight="1">
      <c r="C57" s="42" t="s">
        <v>81</v>
      </c>
      <c r="D57" s="42"/>
      <c r="E57" s="42"/>
    </row>
    <row r="58" spans="3:5" ht="30" customHeight="1">
      <c r="C58" s="47" t="s">
        <v>82</v>
      </c>
      <c r="D58" s="47"/>
      <c r="E58" s="47"/>
    </row>
    <row r="59" spans="2:5" ht="18" customHeight="1">
      <c r="B59" s="9" t="s">
        <v>59</v>
      </c>
      <c r="C59" s="4" t="s">
        <v>8</v>
      </c>
      <c r="D59" s="1"/>
      <c r="E59" s="9"/>
    </row>
    <row r="60" spans="2:5" ht="18" customHeight="1">
      <c r="B60" s="29"/>
      <c r="C60" s="44" t="s">
        <v>21</v>
      </c>
      <c r="D60" s="45"/>
      <c r="E60" s="46"/>
    </row>
    <row r="61" spans="3:5" ht="18" customHeight="1">
      <c r="C61" s="44" t="s">
        <v>9</v>
      </c>
      <c r="D61" s="46"/>
      <c r="E61" s="21"/>
    </row>
    <row r="62" spans="3:5" ht="18" customHeight="1">
      <c r="C62" s="62"/>
      <c r="D62" s="63"/>
      <c r="E62" s="21"/>
    </row>
    <row r="63" spans="3:5" ht="18" customHeight="1">
      <c r="C63" s="62"/>
      <c r="D63" s="63"/>
      <c r="E63" s="21"/>
    </row>
    <row r="64" spans="3:5" ht="18" customHeight="1">
      <c r="C64" s="62"/>
      <c r="D64" s="63"/>
      <c r="E64" s="21"/>
    </row>
    <row r="65" spans="3:5" ht="18" customHeight="1">
      <c r="C65" s="31" t="s">
        <v>11</v>
      </c>
      <c r="D65" s="31"/>
      <c r="E65" s="7"/>
    </row>
    <row r="66" spans="3:5" ht="18" customHeight="1">
      <c r="C66" s="44" t="s">
        <v>22</v>
      </c>
      <c r="D66" s="45"/>
      <c r="E66" s="46"/>
    </row>
    <row r="67" spans="3:5" ht="18" customHeight="1">
      <c r="C67" s="32" t="s">
        <v>9</v>
      </c>
      <c r="D67" s="30" t="s">
        <v>10</v>
      </c>
      <c r="E67" s="33" t="s">
        <v>12</v>
      </c>
    </row>
    <row r="68" spans="3:5" ht="18" customHeight="1">
      <c r="C68" s="34"/>
      <c r="D68" s="30"/>
      <c r="E68" s="35"/>
    </row>
    <row r="69" spans="3:5" ht="18" customHeight="1">
      <c r="C69" s="34"/>
      <c r="D69" s="30"/>
      <c r="E69" s="35"/>
    </row>
    <row r="70" spans="3:5" ht="18" customHeight="1">
      <c r="C70" s="31"/>
      <c r="D70" s="31"/>
      <c r="E70" s="7"/>
    </row>
    <row r="71" spans="3:5" ht="18" customHeight="1">
      <c r="C71" s="44" t="s">
        <v>24</v>
      </c>
      <c r="D71" s="45"/>
      <c r="E71" s="46"/>
    </row>
    <row r="72" spans="3:5" ht="18" customHeight="1">
      <c r="C72" s="44" t="s">
        <v>13</v>
      </c>
      <c r="D72" s="46"/>
      <c r="E72" s="21"/>
    </row>
    <row r="73" spans="3:5" ht="18" customHeight="1">
      <c r="C73" s="57"/>
      <c r="D73" s="57"/>
      <c r="E73" s="21"/>
    </row>
    <row r="74" spans="3:5" ht="34.5" customHeight="1">
      <c r="C74" s="20"/>
      <c r="D74" s="28"/>
      <c r="E74" s="28"/>
    </row>
    <row r="75" spans="2:5" ht="15">
      <c r="B75" s="9" t="s">
        <v>214</v>
      </c>
      <c r="C75" s="60" t="s">
        <v>215</v>
      </c>
      <c r="D75" s="61"/>
      <c r="E75" s="61"/>
    </row>
  </sheetData>
  <sheetProtection/>
  <mergeCells count="33">
    <mergeCell ref="C75:E75"/>
    <mergeCell ref="C73:D73"/>
    <mergeCell ref="C62:D62"/>
    <mergeCell ref="C63:D63"/>
    <mergeCell ref="C64:D64"/>
    <mergeCell ref="C66:E66"/>
    <mergeCell ref="C72:D72"/>
    <mergeCell ref="C71:E71"/>
    <mergeCell ref="D6:E6"/>
    <mergeCell ref="D13:E13"/>
    <mergeCell ref="C51:E51"/>
    <mergeCell ref="C18:D18"/>
    <mergeCell ref="D11:E11"/>
    <mergeCell ref="D14:E14"/>
    <mergeCell ref="D8:E8"/>
    <mergeCell ref="C49:E49"/>
    <mergeCell ref="C48:E48"/>
    <mergeCell ref="C50:E50"/>
    <mergeCell ref="D16:E16"/>
    <mergeCell ref="D15:E15"/>
    <mergeCell ref="D9:E9"/>
    <mergeCell ref="D10:E10"/>
    <mergeCell ref="D12:E12"/>
    <mergeCell ref="C52:E52"/>
    <mergeCell ref="C47:E47"/>
    <mergeCell ref="C53:E53"/>
    <mergeCell ref="C60:E60"/>
    <mergeCell ref="C58:E58"/>
    <mergeCell ref="C61:D61"/>
    <mergeCell ref="C55:E55"/>
    <mergeCell ref="C54:E54"/>
    <mergeCell ref="C57:E57"/>
    <mergeCell ref="C56:E5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39"/>
  <sheetViews>
    <sheetView showGridLines="0" zoomScale="75" zoomScaleNormal="75" zoomScalePageLayoutView="80" workbookViewId="0" topLeftCell="A1">
      <selection activeCell="J10" sqref="J10"/>
    </sheetView>
  </sheetViews>
  <sheetFormatPr defaultColWidth="9.00390625" defaultRowHeight="12.75"/>
  <cols>
    <col min="1" max="1" width="5.125" style="1" customWidth="1"/>
    <col min="2" max="2" width="18.75390625" style="1" customWidth="1"/>
    <col min="3" max="3" width="25.75390625" style="1" customWidth="1"/>
    <col min="4" max="4" width="27.625" style="1" customWidth="1"/>
    <col min="5" max="5" width="12.75390625" style="23" customWidth="1"/>
    <col min="6" max="6" width="14.375" style="1" customWidth="1"/>
    <col min="7" max="7" width="32.00390625" style="1" customWidth="1"/>
    <col min="8" max="9" width="22.875" style="1" customWidth="1"/>
    <col min="10" max="10" width="22.375" style="1" customWidth="1"/>
    <col min="11" max="11" width="0.12890625" style="1" hidden="1" customWidth="1"/>
    <col min="12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DFP.271.111.2018.AB</v>
      </c>
      <c r="N1" s="39" t="s">
        <v>77</v>
      </c>
      <c r="S1" s="2"/>
      <c r="T1" s="2"/>
    </row>
    <row r="2" spans="7:9" ht="15">
      <c r="G2" s="55"/>
      <c r="H2" s="55"/>
      <c r="I2" s="55"/>
    </row>
    <row r="3" ht="15">
      <c r="N3" s="39" t="s">
        <v>85</v>
      </c>
    </row>
    <row r="4" spans="2:17" ht="15">
      <c r="B4" s="4" t="s">
        <v>14</v>
      </c>
      <c r="C4" s="5">
        <v>9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1</v>
      </c>
      <c r="H6" s="64">
        <f>SUM(N11:N11)</f>
        <v>0</v>
      </c>
      <c r="I6" s="6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58</v>
      </c>
      <c r="B10" s="5" t="s">
        <v>15</v>
      </c>
      <c r="C10" s="5" t="s">
        <v>16</v>
      </c>
      <c r="D10" s="5" t="s">
        <v>87</v>
      </c>
      <c r="E10" s="36" t="s">
        <v>96</v>
      </c>
      <c r="F10" s="14"/>
      <c r="G10" s="5" t="str">
        <f>"Nazwa handlowa /
"&amp;C10&amp;" / 
"&amp;D10</f>
        <v>Nazwa handlowa /
Dawka / 
Postać/ Opakowanie</v>
      </c>
      <c r="H10" s="5" t="s">
        <v>78</v>
      </c>
      <c r="I10" s="5" t="str">
        <f>B10</f>
        <v>Skład</v>
      </c>
      <c r="J10" s="5" t="s">
        <v>80</v>
      </c>
      <c r="K10" s="5"/>
      <c r="L10" s="5" t="s">
        <v>111</v>
      </c>
      <c r="M10" s="5" t="s">
        <v>112</v>
      </c>
      <c r="N10" s="5" t="s">
        <v>17</v>
      </c>
    </row>
    <row r="11" spans="1:14" ht="141" customHeight="1">
      <c r="A11" s="21" t="s">
        <v>2</v>
      </c>
      <c r="B11" s="37" t="s">
        <v>203</v>
      </c>
      <c r="C11" s="37" t="s">
        <v>89</v>
      </c>
      <c r="D11" s="37" t="s">
        <v>90</v>
      </c>
      <c r="E11" s="38">
        <v>1200</v>
      </c>
      <c r="F11" s="14" t="s">
        <v>110</v>
      </c>
      <c r="G11" s="15" t="s">
        <v>204</v>
      </c>
      <c r="H11" s="15"/>
      <c r="I11" s="15"/>
      <c r="J11" s="15" t="s">
        <v>205</v>
      </c>
      <c r="K11" s="15"/>
      <c r="L11" s="15"/>
      <c r="M11" s="15"/>
      <c r="N11" s="17">
        <f>ROUND(L11*ROUND(M11,2),2)</f>
        <v>0</v>
      </c>
    </row>
    <row r="12" spans="2:17" ht="15">
      <c r="B12" s="2"/>
      <c r="Q12" s="1"/>
    </row>
    <row r="13" spans="2:17" ht="15">
      <c r="B13" s="2" t="s">
        <v>86</v>
      </c>
      <c r="Q13" s="1"/>
    </row>
    <row r="14" spans="2:17" ht="15">
      <c r="B14" s="2"/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41"/>
  <sheetViews>
    <sheetView showGridLines="0" zoomScale="75" zoomScaleNormal="75" zoomScalePageLayoutView="80" workbookViewId="0" topLeftCell="A1">
      <selection activeCell="J10" sqref="J10"/>
    </sheetView>
  </sheetViews>
  <sheetFormatPr defaultColWidth="9.00390625" defaultRowHeight="12.75"/>
  <cols>
    <col min="1" max="1" width="5.125" style="1" customWidth="1"/>
    <col min="2" max="2" width="14.875" style="1" customWidth="1"/>
    <col min="3" max="3" width="29.125" style="1" customWidth="1"/>
    <col min="4" max="4" width="23.375" style="1" customWidth="1"/>
    <col min="5" max="5" width="12.75390625" style="23" customWidth="1"/>
    <col min="6" max="6" width="12.125" style="1" customWidth="1"/>
    <col min="7" max="7" width="32.00390625" style="1" customWidth="1"/>
    <col min="8" max="10" width="22.875" style="1" customWidth="1"/>
    <col min="11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DFP.271.111.2018.AB</v>
      </c>
      <c r="N1" s="39" t="s">
        <v>77</v>
      </c>
      <c r="S1" s="2"/>
      <c r="T1" s="2"/>
    </row>
    <row r="2" spans="7:9" ht="15">
      <c r="G2" s="55"/>
      <c r="H2" s="55"/>
      <c r="I2" s="55"/>
    </row>
    <row r="3" ht="15">
      <c r="N3" s="39" t="s">
        <v>85</v>
      </c>
    </row>
    <row r="4" spans="2:17" ht="15">
      <c r="B4" s="4" t="s">
        <v>14</v>
      </c>
      <c r="C4" s="5">
        <v>10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1</v>
      </c>
      <c r="H6" s="64">
        <f>SUM(N11:N13)</f>
        <v>0</v>
      </c>
      <c r="I6" s="6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58</v>
      </c>
      <c r="B10" s="5" t="s">
        <v>15</v>
      </c>
      <c r="C10" s="5" t="s">
        <v>16</v>
      </c>
      <c r="D10" s="5" t="s">
        <v>87</v>
      </c>
      <c r="E10" s="36" t="s">
        <v>84</v>
      </c>
      <c r="F10" s="14"/>
      <c r="G10" s="5" t="str">
        <f>"Nazwa handlowa /
"&amp;C10&amp;" / 
"&amp;D10</f>
        <v>Nazwa handlowa /
Dawka / 
Postać/ Opakowanie</v>
      </c>
      <c r="H10" s="5" t="s">
        <v>78</v>
      </c>
      <c r="I10" s="5" t="str">
        <f>B10</f>
        <v>Skład</v>
      </c>
      <c r="J10" s="5" t="s">
        <v>80</v>
      </c>
      <c r="K10" s="5" t="s">
        <v>50</v>
      </c>
      <c r="L10" s="5" t="s">
        <v>51</v>
      </c>
      <c r="M10" s="5" t="s">
        <v>52</v>
      </c>
      <c r="N10" s="5" t="s">
        <v>17</v>
      </c>
    </row>
    <row r="11" spans="1:14" ht="48.75" customHeight="1">
      <c r="A11" s="21" t="s">
        <v>2</v>
      </c>
      <c r="B11" s="37" t="s">
        <v>91</v>
      </c>
      <c r="C11" s="37" t="s">
        <v>113</v>
      </c>
      <c r="D11" s="37" t="s">
        <v>92</v>
      </c>
      <c r="E11" s="38">
        <v>600</v>
      </c>
      <c r="F11" s="14" t="s">
        <v>61</v>
      </c>
      <c r="G11" s="15" t="s">
        <v>75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8.75" customHeight="1">
      <c r="A12" s="21" t="s">
        <v>3</v>
      </c>
      <c r="B12" s="37" t="s">
        <v>141</v>
      </c>
      <c r="C12" s="37" t="s">
        <v>142</v>
      </c>
      <c r="D12" s="37" t="s">
        <v>143</v>
      </c>
      <c r="E12" s="38">
        <v>40</v>
      </c>
      <c r="F12" s="14" t="s">
        <v>61</v>
      </c>
      <c r="G12" s="15" t="s">
        <v>75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7" ht="48.75" customHeight="1">
      <c r="A13" s="21" t="s">
        <v>4</v>
      </c>
      <c r="B13" s="37" t="s">
        <v>93</v>
      </c>
      <c r="C13" s="37" t="s">
        <v>94</v>
      </c>
      <c r="D13" s="37" t="s">
        <v>95</v>
      </c>
      <c r="E13" s="38">
        <v>10</v>
      </c>
      <c r="F13" s="14" t="s">
        <v>61</v>
      </c>
      <c r="G13" s="15" t="s">
        <v>75</v>
      </c>
      <c r="H13" s="15"/>
      <c r="I13" s="15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  <c r="Q13" s="1"/>
    </row>
    <row r="14" spans="2:17" ht="15">
      <c r="B14" s="2"/>
      <c r="Q14" s="1"/>
    </row>
    <row r="15" spans="2:17" ht="15">
      <c r="B15" s="2" t="s">
        <v>86</v>
      </c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40"/>
  <sheetViews>
    <sheetView showGridLines="0" zoomScale="75" zoomScaleNormal="75" zoomScalePageLayoutView="85" workbookViewId="0" topLeftCell="A1">
      <selection activeCell="J10" sqref="J10"/>
    </sheetView>
  </sheetViews>
  <sheetFormatPr defaultColWidth="9.00390625" defaultRowHeight="12.75"/>
  <cols>
    <col min="1" max="1" width="5.125" style="1" customWidth="1"/>
    <col min="2" max="2" width="32.75390625" style="1" customWidth="1"/>
    <col min="3" max="3" width="19.875" style="1" customWidth="1"/>
    <col min="4" max="4" width="23.375" style="1" customWidth="1"/>
    <col min="5" max="5" width="12.75390625" style="23" customWidth="1"/>
    <col min="6" max="6" width="12.125" style="1" customWidth="1"/>
    <col min="7" max="7" width="32.00390625" style="1" customWidth="1"/>
    <col min="8" max="10" width="22.875" style="1" customWidth="1"/>
    <col min="11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DFP.271.111.2018.AB</v>
      </c>
      <c r="N1" s="39" t="s">
        <v>77</v>
      </c>
      <c r="S1" s="2"/>
      <c r="T1" s="2"/>
    </row>
    <row r="2" spans="7:9" ht="15">
      <c r="G2" s="55"/>
      <c r="H2" s="55"/>
      <c r="I2" s="55"/>
    </row>
    <row r="3" ht="15">
      <c r="N3" s="39" t="s">
        <v>85</v>
      </c>
    </row>
    <row r="4" spans="2:17" ht="15">
      <c r="B4" s="4" t="s">
        <v>14</v>
      </c>
      <c r="C4" s="5">
        <v>11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1</v>
      </c>
      <c r="H6" s="64">
        <f>SUM(N11:N12)</f>
        <v>0</v>
      </c>
      <c r="I6" s="6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58</v>
      </c>
      <c r="B10" s="5" t="s">
        <v>15</v>
      </c>
      <c r="C10" s="5" t="s">
        <v>16</v>
      </c>
      <c r="D10" s="5" t="s">
        <v>87</v>
      </c>
      <c r="E10" s="36" t="s">
        <v>84</v>
      </c>
      <c r="F10" s="14"/>
      <c r="G10" s="5" t="str">
        <f>"Nazwa handlowa /
"&amp;C10&amp;" / 
"&amp;D10</f>
        <v>Nazwa handlowa /
Dawka / 
Postać/ Opakowanie</v>
      </c>
      <c r="H10" s="5" t="s">
        <v>78</v>
      </c>
      <c r="I10" s="5" t="str">
        <f>B10</f>
        <v>Skład</v>
      </c>
      <c r="J10" s="5" t="s">
        <v>80</v>
      </c>
      <c r="K10" s="5" t="s">
        <v>50</v>
      </c>
      <c r="L10" s="5" t="s">
        <v>51</v>
      </c>
      <c r="M10" s="5" t="s">
        <v>52</v>
      </c>
      <c r="N10" s="5" t="s">
        <v>17</v>
      </c>
    </row>
    <row r="11" spans="1:14" ht="51.75" customHeight="1">
      <c r="A11" s="21" t="s">
        <v>2</v>
      </c>
      <c r="B11" s="37" t="s">
        <v>206</v>
      </c>
      <c r="C11" s="37" t="s">
        <v>144</v>
      </c>
      <c r="D11" s="37" t="s">
        <v>101</v>
      </c>
      <c r="E11" s="38">
        <v>500</v>
      </c>
      <c r="F11" s="14" t="s">
        <v>61</v>
      </c>
      <c r="G11" s="15" t="s">
        <v>75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51.75" customHeight="1">
      <c r="A12" s="21" t="s">
        <v>3</v>
      </c>
      <c r="B12" s="37" t="s">
        <v>206</v>
      </c>
      <c r="C12" s="37" t="s">
        <v>145</v>
      </c>
      <c r="D12" s="37" t="s">
        <v>101</v>
      </c>
      <c r="E12" s="38">
        <v>250</v>
      </c>
      <c r="F12" s="14" t="s">
        <v>61</v>
      </c>
      <c r="G12" s="15" t="s">
        <v>75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2:17" ht="15">
      <c r="B13" s="2"/>
      <c r="Q13" s="1"/>
    </row>
    <row r="14" spans="2:17" ht="15">
      <c r="B14" s="2" t="s">
        <v>114</v>
      </c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38"/>
  <sheetViews>
    <sheetView showGridLines="0" zoomScale="75" zoomScaleNormal="75" zoomScalePageLayoutView="80" workbookViewId="0" topLeftCell="A1">
      <selection activeCell="J10" sqref="J10"/>
    </sheetView>
  </sheetViews>
  <sheetFormatPr defaultColWidth="9.00390625" defaultRowHeight="12.75"/>
  <cols>
    <col min="1" max="1" width="5.125" style="1" customWidth="1"/>
    <col min="2" max="2" width="36.125" style="1" customWidth="1"/>
    <col min="3" max="3" width="17.00390625" style="1" customWidth="1"/>
    <col min="4" max="4" width="23.375" style="1" customWidth="1"/>
    <col min="5" max="5" width="12.75390625" style="23" customWidth="1"/>
    <col min="6" max="6" width="12.125" style="1" customWidth="1"/>
    <col min="7" max="7" width="32.00390625" style="1" customWidth="1"/>
    <col min="8" max="10" width="22.875" style="1" customWidth="1"/>
    <col min="11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DFP.271.111.2018.AB</v>
      </c>
      <c r="N1" s="39" t="s">
        <v>77</v>
      </c>
      <c r="S1" s="2"/>
      <c r="T1" s="2"/>
    </row>
    <row r="2" spans="7:9" ht="15">
      <c r="G2" s="55"/>
      <c r="H2" s="55"/>
      <c r="I2" s="55"/>
    </row>
    <row r="3" ht="15">
      <c r="N3" s="39" t="s">
        <v>85</v>
      </c>
    </row>
    <row r="4" spans="2:17" ht="15">
      <c r="B4" s="4" t="s">
        <v>14</v>
      </c>
      <c r="C4" s="5">
        <v>12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1</v>
      </c>
      <c r="H6" s="64">
        <f>SUM(N11:N11)</f>
        <v>0</v>
      </c>
      <c r="I6" s="6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58</v>
      </c>
      <c r="B10" s="5" t="s">
        <v>15</v>
      </c>
      <c r="C10" s="5" t="s">
        <v>16</v>
      </c>
      <c r="D10" s="5" t="s">
        <v>87</v>
      </c>
      <c r="E10" s="36" t="s">
        <v>84</v>
      </c>
      <c r="F10" s="14"/>
      <c r="G10" s="5" t="str">
        <f>"Nazwa handlowa /
"&amp;C10&amp;" / 
"&amp;D10</f>
        <v>Nazwa handlowa /
Dawka / 
Postać/ Opakowanie</v>
      </c>
      <c r="H10" s="5" t="s">
        <v>78</v>
      </c>
      <c r="I10" s="5" t="str">
        <f>B10</f>
        <v>Skład</v>
      </c>
      <c r="J10" s="5" t="s">
        <v>80</v>
      </c>
      <c r="K10" s="5" t="s">
        <v>50</v>
      </c>
      <c r="L10" s="5" t="s">
        <v>51</v>
      </c>
      <c r="M10" s="5" t="s">
        <v>52</v>
      </c>
      <c r="N10" s="5" t="s">
        <v>17</v>
      </c>
    </row>
    <row r="11" spans="1:14" ht="59.25" customHeight="1">
      <c r="A11" s="21" t="s">
        <v>2</v>
      </c>
      <c r="B11" s="37" t="s">
        <v>146</v>
      </c>
      <c r="C11" s="37" t="s">
        <v>147</v>
      </c>
      <c r="D11" s="37" t="s">
        <v>148</v>
      </c>
      <c r="E11" s="38">
        <v>900</v>
      </c>
      <c r="F11" s="14" t="s">
        <v>61</v>
      </c>
      <c r="G11" s="15" t="s">
        <v>75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2:17" ht="15">
      <c r="B12" s="2"/>
      <c r="Q12" s="1"/>
    </row>
    <row r="13" ht="15"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39"/>
  <sheetViews>
    <sheetView showGridLines="0" zoomScale="75" zoomScaleNormal="75" zoomScalePageLayoutView="80" workbookViewId="0" topLeftCell="A1">
      <selection activeCell="J10" sqref="J10"/>
    </sheetView>
  </sheetViews>
  <sheetFormatPr defaultColWidth="9.00390625" defaultRowHeight="12.75"/>
  <cols>
    <col min="1" max="1" width="5.125" style="1" customWidth="1"/>
    <col min="2" max="2" width="17.00390625" style="1" customWidth="1"/>
    <col min="3" max="3" width="28.625" style="1" customWidth="1"/>
    <col min="4" max="4" width="23.375" style="1" customWidth="1"/>
    <col min="5" max="5" width="12.75390625" style="23" customWidth="1"/>
    <col min="6" max="6" width="12.125" style="1" customWidth="1"/>
    <col min="7" max="7" width="32.00390625" style="1" customWidth="1"/>
    <col min="8" max="9" width="22.875" style="1" customWidth="1"/>
    <col min="10" max="10" width="30.25390625" style="1" customWidth="1"/>
    <col min="11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DFP.271.111.2018.AB</v>
      </c>
      <c r="N1" s="39" t="s">
        <v>77</v>
      </c>
      <c r="S1" s="2"/>
      <c r="T1" s="2"/>
    </row>
    <row r="2" spans="7:9" ht="15">
      <c r="G2" s="55"/>
      <c r="H2" s="55"/>
      <c r="I2" s="55"/>
    </row>
    <row r="3" ht="15">
      <c r="N3" s="39" t="s">
        <v>85</v>
      </c>
    </row>
    <row r="4" spans="2:17" ht="15">
      <c r="B4" s="4" t="s">
        <v>14</v>
      </c>
      <c r="C4" s="5">
        <v>13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1</v>
      </c>
      <c r="H6" s="64">
        <f>SUM(N11:N11)</f>
        <v>0</v>
      </c>
      <c r="I6" s="6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58</v>
      </c>
      <c r="B10" s="5" t="s">
        <v>15</v>
      </c>
      <c r="C10" s="5" t="s">
        <v>16</v>
      </c>
      <c r="D10" s="5" t="s">
        <v>87</v>
      </c>
      <c r="E10" s="36" t="s">
        <v>96</v>
      </c>
      <c r="F10" s="14"/>
      <c r="G10" s="5" t="str">
        <f>"Nazwa handlowa /
"&amp;C10&amp;" / 
"&amp;D10</f>
        <v>Nazwa handlowa /
Dawka / 
Postać/ Opakowanie</v>
      </c>
      <c r="H10" s="5" t="s">
        <v>78</v>
      </c>
      <c r="I10" s="5" t="str">
        <f>B10</f>
        <v>Skład</v>
      </c>
      <c r="J10" s="5" t="s">
        <v>80</v>
      </c>
      <c r="K10" s="5" t="s">
        <v>50</v>
      </c>
      <c r="L10" s="5" t="s">
        <v>51</v>
      </c>
      <c r="M10" s="5" t="s">
        <v>52</v>
      </c>
      <c r="N10" s="5" t="s">
        <v>17</v>
      </c>
    </row>
    <row r="11" spans="1:14" ht="144.75" customHeight="1">
      <c r="A11" s="21" t="s">
        <v>2</v>
      </c>
      <c r="B11" s="37" t="s">
        <v>149</v>
      </c>
      <c r="C11" s="37" t="s">
        <v>150</v>
      </c>
      <c r="D11" s="37" t="s">
        <v>126</v>
      </c>
      <c r="E11" s="38">
        <v>36</v>
      </c>
      <c r="F11" s="14" t="s">
        <v>108</v>
      </c>
      <c r="G11" s="15" t="s">
        <v>207</v>
      </c>
      <c r="H11" s="15"/>
      <c r="I11" s="15"/>
      <c r="J11" s="15" t="s">
        <v>208</v>
      </c>
      <c r="K11" s="15"/>
      <c r="L11" s="15"/>
      <c r="M11" s="15"/>
      <c r="N11" s="17">
        <f>ROUND(L11*ROUND(M11,2),2)</f>
        <v>0</v>
      </c>
    </row>
    <row r="12" spans="2:17" ht="15">
      <c r="B12" s="2"/>
      <c r="Q12" s="1"/>
    </row>
    <row r="13" spans="2:17" ht="15">
      <c r="B13" s="2" t="s">
        <v>151</v>
      </c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39"/>
  <sheetViews>
    <sheetView showGridLines="0" zoomScale="75" zoomScaleNormal="75" zoomScalePageLayoutView="80" workbookViewId="0" topLeftCell="A1">
      <selection activeCell="J10" sqref="J10"/>
    </sheetView>
  </sheetViews>
  <sheetFormatPr defaultColWidth="9.00390625" defaultRowHeight="12.75"/>
  <cols>
    <col min="1" max="1" width="5.125" style="1" customWidth="1"/>
    <col min="2" max="2" width="20.625" style="1" customWidth="1"/>
    <col min="3" max="3" width="17.25390625" style="1" customWidth="1"/>
    <col min="4" max="4" width="19.625" style="1" customWidth="1"/>
    <col min="5" max="5" width="12.75390625" style="23" customWidth="1"/>
    <col min="6" max="6" width="12.125" style="1" customWidth="1"/>
    <col min="7" max="7" width="32.00390625" style="1" customWidth="1"/>
    <col min="8" max="10" width="22.875" style="1" customWidth="1"/>
    <col min="11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DFP.271.111.2018.AB</v>
      </c>
      <c r="N1" s="39" t="s">
        <v>77</v>
      </c>
      <c r="S1" s="2"/>
      <c r="T1" s="2"/>
    </row>
    <row r="2" spans="7:9" ht="15">
      <c r="G2" s="55"/>
      <c r="H2" s="55"/>
      <c r="I2" s="55"/>
    </row>
    <row r="3" ht="15">
      <c r="N3" s="39" t="s">
        <v>85</v>
      </c>
    </row>
    <row r="4" spans="2:17" ht="15">
      <c r="B4" s="4" t="s">
        <v>14</v>
      </c>
      <c r="C4" s="5">
        <v>14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1</v>
      </c>
      <c r="H6" s="64">
        <f>SUM(N11:N11)</f>
        <v>0</v>
      </c>
      <c r="I6" s="6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58</v>
      </c>
      <c r="B10" s="5" t="s">
        <v>15</v>
      </c>
      <c r="C10" s="5" t="s">
        <v>16</v>
      </c>
      <c r="D10" s="5" t="s">
        <v>87</v>
      </c>
      <c r="E10" s="36" t="s">
        <v>84</v>
      </c>
      <c r="F10" s="14"/>
      <c r="G10" s="5" t="str">
        <f>"Nazwa handlowa /
"&amp;C10&amp;" / 
"&amp;D10</f>
        <v>Nazwa handlowa /
Dawka / 
Postać/ Opakowanie</v>
      </c>
      <c r="H10" s="5" t="s">
        <v>78</v>
      </c>
      <c r="I10" s="5" t="str">
        <f>B10</f>
        <v>Skład</v>
      </c>
      <c r="J10" s="5" t="s">
        <v>80</v>
      </c>
      <c r="K10" s="5" t="s">
        <v>50</v>
      </c>
      <c r="L10" s="5" t="s">
        <v>51</v>
      </c>
      <c r="M10" s="5" t="s">
        <v>52</v>
      </c>
      <c r="N10" s="5" t="s">
        <v>17</v>
      </c>
    </row>
    <row r="11" spans="1:14" ht="54.75" customHeight="1">
      <c r="A11" s="21" t="s">
        <v>2</v>
      </c>
      <c r="B11" s="37" t="s">
        <v>105</v>
      </c>
      <c r="C11" s="37" t="s">
        <v>106</v>
      </c>
      <c r="D11" s="37" t="s">
        <v>99</v>
      </c>
      <c r="E11" s="38">
        <v>12000</v>
      </c>
      <c r="F11" s="14" t="s">
        <v>61</v>
      </c>
      <c r="G11" s="15" t="s">
        <v>75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2:17" ht="15">
      <c r="B12" s="2"/>
      <c r="Q12" s="1"/>
    </row>
    <row r="13" spans="2:17" ht="15">
      <c r="B13" s="2"/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37"/>
  <sheetViews>
    <sheetView showGridLines="0" zoomScale="75" zoomScaleNormal="75" zoomScalePageLayoutView="80" workbookViewId="0" topLeftCell="A1">
      <selection activeCell="J10" sqref="J10"/>
    </sheetView>
  </sheetViews>
  <sheetFormatPr defaultColWidth="9.00390625" defaultRowHeight="12.75"/>
  <cols>
    <col min="1" max="1" width="5.125" style="1" customWidth="1"/>
    <col min="2" max="2" width="21.75390625" style="1" customWidth="1"/>
    <col min="3" max="3" width="17.125" style="1" customWidth="1"/>
    <col min="4" max="4" width="23.375" style="1" customWidth="1"/>
    <col min="5" max="5" width="12.75390625" style="23" customWidth="1"/>
    <col min="6" max="6" width="12.125" style="1" customWidth="1"/>
    <col min="7" max="7" width="32.00390625" style="1" customWidth="1"/>
    <col min="8" max="10" width="22.875" style="1" customWidth="1"/>
    <col min="11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DFP.271.111.2018.AB</v>
      </c>
      <c r="N1" s="39" t="s">
        <v>77</v>
      </c>
      <c r="S1" s="2"/>
      <c r="T1" s="2"/>
    </row>
    <row r="2" spans="7:9" ht="15">
      <c r="G2" s="55"/>
      <c r="H2" s="55"/>
      <c r="I2" s="55"/>
    </row>
    <row r="3" ht="15">
      <c r="N3" s="39" t="s">
        <v>85</v>
      </c>
    </row>
    <row r="4" spans="2:17" ht="15">
      <c r="B4" s="4" t="s">
        <v>14</v>
      </c>
      <c r="C4" s="5">
        <v>15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1</v>
      </c>
      <c r="H6" s="64">
        <f>SUM(N11:N11)</f>
        <v>0</v>
      </c>
      <c r="I6" s="6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58</v>
      </c>
      <c r="B10" s="5" t="s">
        <v>15</v>
      </c>
      <c r="C10" s="5" t="s">
        <v>16</v>
      </c>
      <c r="D10" s="5" t="s">
        <v>87</v>
      </c>
      <c r="E10" s="36" t="s">
        <v>84</v>
      </c>
      <c r="F10" s="14"/>
      <c r="G10" s="5" t="str">
        <f>"Nazwa handlowa /
"&amp;C10&amp;" / 
"&amp;D10</f>
        <v>Nazwa handlowa /
Dawka / 
Postać/ Opakowanie</v>
      </c>
      <c r="H10" s="5" t="s">
        <v>78</v>
      </c>
      <c r="I10" s="5" t="str">
        <f>B10</f>
        <v>Skład</v>
      </c>
      <c r="J10" s="5" t="s">
        <v>80</v>
      </c>
      <c r="K10" s="5" t="s">
        <v>50</v>
      </c>
      <c r="L10" s="5" t="s">
        <v>51</v>
      </c>
      <c r="M10" s="5" t="s">
        <v>52</v>
      </c>
      <c r="N10" s="5" t="s">
        <v>17</v>
      </c>
    </row>
    <row r="11" spans="1:14" ht="56.25" customHeight="1">
      <c r="A11" s="21" t="s">
        <v>2</v>
      </c>
      <c r="B11" s="37" t="s">
        <v>209</v>
      </c>
      <c r="C11" s="37" t="s">
        <v>152</v>
      </c>
      <c r="D11" s="37" t="s">
        <v>101</v>
      </c>
      <c r="E11" s="38">
        <v>3600</v>
      </c>
      <c r="F11" s="14" t="s">
        <v>61</v>
      </c>
      <c r="G11" s="15" t="s">
        <v>75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ht="15"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43"/>
  <sheetViews>
    <sheetView showGridLines="0" zoomScale="75" zoomScaleNormal="75" zoomScalePageLayoutView="80" workbookViewId="0" topLeftCell="A1">
      <selection activeCell="J10" sqref="J10"/>
    </sheetView>
  </sheetViews>
  <sheetFormatPr defaultColWidth="9.00390625" defaultRowHeight="12.75"/>
  <cols>
    <col min="1" max="1" width="5.125" style="1" customWidth="1"/>
    <col min="2" max="2" width="34.125" style="1" customWidth="1"/>
    <col min="3" max="3" width="47.875" style="1" customWidth="1"/>
    <col min="4" max="4" width="23.375" style="1" customWidth="1"/>
    <col min="5" max="5" width="12.75390625" style="23" customWidth="1"/>
    <col min="6" max="6" width="12.125" style="1" customWidth="1"/>
    <col min="7" max="7" width="32.00390625" style="1" customWidth="1"/>
    <col min="8" max="10" width="22.875" style="1" customWidth="1"/>
    <col min="11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DFP.271.111.2018.AB</v>
      </c>
      <c r="N1" s="39" t="s">
        <v>77</v>
      </c>
      <c r="S1" s="2"/>
      <c r="T1" s="2"/>
    </row>
    <row r="2" spans="7:9" ht="15">
      <c r="G2" s="55"/>
      <c r="H2" s="55"/>
      <c r="I2" s="55"/>
    </row>
    <row r="3" ht="15">
      <c r="N3" s="39" t="s">
        <v>85</v>
      </c>
    </row>
    <row r="4" spans="2:17" ht="15">
      <c r="B4" s="4" t="s">
        <v>14</v>
      </c>
      <c r="C4" s="5">
        <v>16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1</v>
      </c>
      <c r="H6" s="64">
        <f>SUM(N11:N15)</f>
        <v>0</v>
      </c>
      <c r="I6" s="6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58</v>
      </c>
      <c r="B10" s="5" t="s">
        <v>15</v>
      </c>
      <c r="C10" s="5" t="s">
        <v>16</v>
      </c>
      <c r="D10" s="5" t="s">
        <v>74</v>
      </c>
      <c r="E10" s="36" t="s">
        <v>84</v>
      </c>
      <c r="F10" s="14"/>
      <c r="G10" s="5" t="str">
        <f>"Nazwa handlowa /
"&amp;C10&amp;" / 
"&amp;D10</f>
        <v>Nazwa handlowa /
Dawka / 
Postać /Opakowanie</v>
      </c>
      <c r="H10" s="5" t="s">
        <v>78</v>
      </c>
      <c r="I10" s="5" t="str">
        <f>B10</f>
        <v>Skład</v>
      </c>
      <c r="J10" s="5" t="s">
        <v>80</v>
      </c>
      <c r="K10" s="5" t="s">
        <v>50</v>
      </c>
      <c r="L10" s="5" t="s">
        <v>51</v>
      </c>
      <c r="M10" s="5" t="s">
        <v>52</v>
      </c>
      <c r="N10" s="5" t="s">
        <v>17</v>
      </c>
    </row>
    <row r="11" spans="1:14" ht="102.75" customHeight="1">
      <c r="A11" s="21" t="s">
        <v>2</v>
      </c>
      <c r="B11" s="37" t="s">
        <v>153</v>
      </c>
      <c r="C11" s="37" t="s">
        <v>154</v>
      </c>
      <c r="D11" s="37" t="s">
        <v>155</v>
      </c>
      <c r="E11" s="38">
        <v>300</v>
      </c>
      <c r="F11" s="14" t="s">
        <v>61</v>
      </c>
      <c r="G11" s="15" t="s">
        <v>75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3</v>
      </c>
      <c r="B12" s="37" t="s">
        <v>156</v>
      </c>
      <c r="C12" s="37" t="s">
        <v>157</v>
      </c>
      <c r="D12" s="37" t="s">
        <v>158</v>
      </c>
      <c r="E12" s="38">
        <v>2000</v>
      </c>
      <c r="F12" s="14" t="s">
        <v>61</v>
      </c>
      <c r="G12" s="15" t="s">
        <v>75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7" ht="87" customHeight="1">
      <c r="A13" s="21" t="s">
        <v>4</v>
      </c>
      <c r="B13" s="37" t="s">
        <v>159</v>
      </c>
      <c r="C13" s="37" t="s">
        <v>160</v>
      </c>
      <c r="D13" s="37" t="s">
        <v>161</v>
      </c>
      <c r="E13" s="38">
        <v>360</v>
      </c>
      <c r="F13" s="14" t="s">
        <v>61</v>
      </c>
      <c r="G13" s="15" t="s">
        <v>75</v>
      </c>
      <c r="H13" s="15"/>
      <c r="I13" s="15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  <c r="Q13" s="1"/>
    </row>
    <row r="14" spans="1:17" ht="86.25" customHeight="1">
      <c r="A14" s="21" t="s">
        <v>5</v>
      </c>
      <c r="B14" s="37" t="s">
        <v>162</v>
      </c>
      <c r="C14" s="37" t="s">
        <v>163</v>
      </c>
      <c r="D14" s="37" t="s">
        <v>164</v>
      </c>
      <c r="E14" s="38">
        <v>720</v>
      </c>
      <c r="F14" s="14" t="s">
        <v>61</v>
      </c>
      <c r="G14" s="15" t="s">
        <v>75</v>
      </c>
      <c r="H14" s="15"/>
      <c r="I14" s="15"/>
      <c r="J14" s="16"/>
      <c r="K14" s="15"/>
      <c r="L14" s="15" t="str">
        <f>IF(K14=0,"0,00",IF(K14&gt;0,ROUND(E14/K14,2)))</f>
        <v>0,00</v>
      </c>
      <c r="M14" s="15"/>
      <c r="N14" s="17">
        <f>ROUND(L14*ROUND(M14,2),2)</f>
        <v>0</v>
      </c>
      <c r="Q14" s="1"/>
    </row>
    <row r="15" spans="1:17" ht="113.25" customHeight="1">
      <c r="A15" s="21" t="s">
        <v>53</v>
      </c>
      <c r="B15" s="37" t="s">
        <v>165</v>
      </c>
      <c r="C15" s="37" t="s">
        <v>166</v>
      </c>
      <c r="D15" s="37" t="s">
        <v>167</v>
      </c>
      <c r="E15" s="38">
        <v>50</v>
      </c>
      <c r="F15" s="14" t="s">
        <v>61</v>
      </c>
      <c r="G15" s="15" t="s">
        <v>75</v>
      </c>
      <c r="H15" s="15"/>
      <c r="I15" s="15"/>
      <c r="J15" s="16"/>
      <c r="K15" s="15"/>
      <c r="L15" s="15" t="str">
        <f>IF(K15=0,"0,00",IF(K15&gt;0,ROUND(E15/K15,2)))</f>
        <v>0,00</v>
      </c>
      <c r="M15" s="15"/>
      <c r="N15" s="17">
        <f>ROUND(L15*ROUND(M15,2),2)</f>
        <v>0</v>
      </c>
      <c r="Q15" s="1"/>
    </row>
    <row r="16" spans="2:17" ht="15">
      <c r="B16" s="2"/>
      <c r="Q16" s="1"/>
    </row>
    <row r="17" spans="2:17" ht="15">
      <c r="B17" s="2" t="s">
        <v>168</v>
      </c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39"/>
  <sheetViews>
    <sheetView showGridLines="0" zoomScale="75" zoomScaleNormal="75" zoomScalePageLayoutView="80" workbookViewId="0" topLeftCell="A1">
      <selection activeCell="J10" sqref="J10"/>
    </sheetView>
  </sheetViews>
  <sheetFormatPr defaultColWidth="9.00390625" defaultRowHeight="12.75"/>
  <cols>
    <col min="1" max="1" width="5.125" style="1" customWidth="1"/>
    <col min="2" max="2" width="33.00390625" style="1" customWidth="1"/>
    <col min="3" max="3" width="18.625" style="1" customWidth="1"/>
    <col min="4" max="4" width="26.375" style="1" customWidth="1"/>
    <col min="5" max="5" width="12.75390625" style="23" customWidth="1"/>
    <col min="6" max="6" width="12.125" style="1" customWidth="1"/>
    <col min="7" max="7" width="32.00390625" style="1" customWidth="1"/>
    <col min="8" max="8" width="22.875" style="1" customWidth="1"/>
    <col min="9" max="9" width="22.375" style="1" customWidth="1"/>
    <col min="10" max="10" width="22.875" style="1" hidden="1" customWidth="1"/>
    <col min="11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DFP.271.111.2018.AB</v>
      </c>
      <c r="N1" s="39" t="s">
        <v>77</v>
      </c>
      <c r="S1" s="2"/>
      <c r="T1" s="2"/>
    </row>
    <row r="2" spans="7:9" ht="15">
      <c r="G2" s="55"/>
      <c r="H2" s="55"/>
      <c r="I2" s="55"/>
    </row>
    <row r="3" ht="15">
      <c r="N3" s="39" t="s">
        <v>85</v>
      </c>
    </row>
    <row r="4" spans="2:17" ht="15">
      <c r="B4" s="4" t="s">
        <v>14</v>
      </c>
      <c r="C4" s="5">
        <v>17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1</v>
      </c>
      <c r="H6" s="64">
        <f>SUM(N11:N11)</f>
        <v>0</v>
      </c>
      <c r="I6" s="6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58</v>
      </c>
      <c r="B10" s="5" t="s">
        <v>15</v>
      </c>
      <c r="C10" s="5" t="s">
        <v>107</v>
      </c>
      <c r="D10" s="5" t="s">
        <v>87</v>
      </c>
      <c r="E10" s="36" t="s">
        <v>84</v>
      </c>
      <c r="F10" s="14"/>
      <c r="G10" s="5" t="str">
        <f>"Nazwa handlowa /
"&amp;C10&amp;" / 
"&amp;D10</f>
        <v>Nazwa handlowa /
Wymiary / 
Postać/ Opakowanie</v>
      </c>
      <c r="H10" s="5" t="s">
        <v>117</v>
      </c>
      <c r="I10" s="5" t="str">
        <f>B10</f>
        <v>Skład</v>
      </c>
      <c r="J10" s="41"/>
      <c r="K10" s="5" t="s">
        <v>50</v>
      </c>
      <c r="L10" s="5" t="s">
        <v>51</v>
      </c>
      <c r="M10" s="5" t="s">
        <v>52</v>
      </c>
      <c r="N10" s="5" t="s">
        <v>17</v>
      </c>
    </row>
    <row r="11" spans="1:14" ht="74.25" customHeight="1">
      <c r="A11" s="21" t="s">
        <v>2</v>
      </c>
      <c r="B11" s="37" t="s">
        <v>216</v>
      </c>
      <c r="C11" s="37" t="s">
        <v>169</v>
      </c>
      <c r="D11" s="37" t="s">
        <v>170</v>
      </c>
      <c r="E11" s="38">
        <v>4800</v>
      </c>
      <c r="F11" s="14" t="s">
        <v>61</v>
      </c>
      <c r="G11" s="15" t="s">
        <v>75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2:17" ht="15">
      <c r="B12" s="2"/>
      <c r="Q12" s="1"/>
    </row>
    <row r="13" spans="2:17" ht="15">
      <c r="B13" s="2"/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40"/>
  <sheetViews>
    <sheetView showGridLines="0" zoomScale="75" zoomScaleNormal="75" zoomScalePageLayoutView="80" workbookViewId="0" topLeftCell="A1">
      <selection activeCell="J10" sqref="J10"/>
    </sheetView>
  </sheetViews>
  <sheetFormatPr defaultColWidth="9.00390625" defaultRowHeight="12.75"/>
  <cols>
    <col min="1" max="1" width="5.125" style="1" customWidth="1"/>
    <col min="2" max="2" width="46.75390625" style="1" customWidth="1"/>
    <col min="3" max="4" width="23.375" style="1" customWidth="1"/>
    <col min="5" max="5" width="12.75390625" style="23" customWidth="1"/>
    <col min="6" max="6" width="12.125" style="1" customWidth="1"/>
    <col min="7" max="7" width="32.00390625" style="1" customWidth="1"/>
    <col min="8" max="9" width="22.875" style="1" customWidth="1"/>
    <col min="10" max="10" width="22.875" style="1" hidden="1" customWidth="1"/>
    <col min="11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DFP.271.111.2018.AB</v>
      </c>
      <c r="N1" s="39" t="s">
        <v>77</v>
      </c>
      <c r="S1" s="2"/>
      <c r="T1" s="2"/>
    </row>
    <row r="2" spans="7:9" ht="15">
      <c r="G2" s="55"/>
      <c r="H2" s="55"/>
      <c r="I2" s="55"/>
    </row>
    <row r="3" ht="15">
      <c r="N3" s="39" t="s">
        <v>85</v>
      </c>
    </row>
    <row r="4" spans="2:17" ht="15">
      <c r="B4" s="4" t="s">
        <v>14</v>
      </c>
      <c r="C4" s="5">
        <v>18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1</v>
      </c>
      <c r="H6" s="64">
        <f>SUM(N11:N12)</f>
        <v>0</v>
      </c>
      <c r="I6" s="6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58</v>
      </c>
      <c r="B10" s="5" t="s">
        <v>15</v>
      </c>
      <c r="C10" s="5" t="s">
        <v>16</v>
      </c>
      <c r="D10" s="5" t="s">
        <v>87</v>
      </c>
      <c r="E10" s="36" t="s">
        <v>84</v>
      </c>
      <c r="F10" s="14"/>
      <c r="G10" s="5" t="str">
        <f>"Nazwa handlowa /
"&amp;C10&amp;" / 
"&amp;D10</f>
        <v>Nazwa handlowa /
Dawka / 
Postać/ Opakowanie</v>
      </c>
      <c r="H10" s="5" t="s">
        <v>117</v>
      </c>
      <c r="I10" s="5" t="str">
        <f>B10</f>
        <v>Skład</v>
      </c>
      <c r="J10" s="41"/>
      <c r="K10" s="5" t="s">
        <v>50</v>
      </c>
      <c r="L10" s="5" t="s">
        <v>51</v>
      </c>
      <c r="M10" s="5" t="s">
        <v>52</v>
      </c>
      <c r="N10" s="5" t="s">
        <v>17</v>
      </c>
    </row>
    <row r="11" spans="1:14" ht="111" customHeight="1">
      <c r="A11" s="21" t="s">
        <v>2</v>
      </c>
      <c r="B11" s="37" t="s">
        <v>171</v>
      </c>
      <c r="C11" s="37" t="s">
        <v>172</v>
      </c>
      <c r="D11" s="37" t="s">
        <v>173</v>
      </c>
      <c r="E11" s="38">
        <v>600</v>
      </c>
      <c r="F11" s="14" t="s">
        <v>61</v>
      </c>
      <c r="G11" s="15" t="s">
        <v>75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111" customHeight="1">
      <c r="A12" s="21" t="s">
        <v>3</v>
      </c>
      <c r="B12" s="37" t="s">
        <v>171</v>
      </c>
      <c r="C12" s="37" t="s">
        <v>172</v>
      </c>
      <c r="D12" s="37" t="s">
        <v>174</v>
      </c>
      <c r="E12" s="38">
        <v>600</v>
      </c>
      <c r="F12" s="14" t="s">
        <v>61</v>
      </c>
      <c r="G12" s="15" t="s">
        <v>75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2:17" ht="15">
      <c r="B13" s="2"/>
      <c r="Q13" s="1"/>
    </row>
    <row r="14" spans="2:17" ht="15">
      <c r="B14" s="2" t="s">
        <v>116</v>
      </c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39"/>
  <sheetViews>
    <sheetView showGridLines="0" zoomScale="75" zoomScaleNormal="75" zoomScalePageLayoutView="85" workbookViewId="0" topLeftCell="A1">
      <selection activeCell="J10" sqref="J10"/>
    </sheetView>
  </sheetViews>
  <sheetFormatPr defaultColWidth="9.00390625" defaultRowHeight="12.75"/>
  <cols>
    <col min="1" max="1" width="5.125" style="1" customWidth="1"/>
    <col min="2" max="2" width="18.875" style="1" customWidth="1"/>
    <col min="3" max="3" width="31.75390625" style="1" customWidth="1"/>
    <col min="4" max="4" width="18.75390625" style="1" customWidth="1"/>
    <col min="5" max="5" width="12.75390625" style="23" customWidth="1"/>
    <col min="6" max="6" width="15.125" style="1" customWidth="1"/>
    <col min="7" max="7" width="32.00390625" style="1" customWidth="1"/>
    <col min="8" max="9" width="22.875" style="1" customWidth="1"/>
    <col min="10" max="10" width="27.625" style="1" customWidth="1"/>
    <col min="11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DFP.271.111.2018.AB</v>
      </c>
      <c r="N1" s="39" t="s">
        <v>77</v>
      </c>
      <c r="S1" s="2"/>
      <c r="T1" s="2"/>
    </row>
    <row r="2" spans="7:9" ht="15">
      <c r="G2" s="55"/>
      <c r="H2" s="55"/>
      <c r="I2" s="55"/>
    </row>
    <row r="3" ht="15">
      <c r="N3" s="39" t="s">
        <v>85</v>
      </c>
    </row>
    <row r="4" spans="2:17" ht="15">
      <c r="B4" s="4" t="s">
        <v>14</v>
      </c>
      <c r="C4" s="5">
        <v>1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1</v>
      </c>
      <c r="H6" s="64">
        <f>SUM(N11:N11)</f>
        <v>0</v>
      </c>
      <c r="I6" s="6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58</v>
      </c>
      <c r="B10" s="5" t="s">
        <v>15</v>
      </c>
      <c r="C10" s="5" t="s">
        <v>16</v>
      </c>
      <c r="D10" s="5" t="s">
        <v>87</v>
      </c>
      <c r="E10" s="36" t="s">
        <v>96</v>
      </c>
      <c r="F10" s="14"/>
      <c r="G10" s="5" t="str">
        <f>"Nazwa handlowa /
"&amp;C10&amp;" / 
"&amp;D10</f>
        <v>Nazwa handlowa /
Dawka / 
Postać/ Opakowanie</v>
      </c>
      <c r="H10" s="5" t="s">
        <v>78</v>
      </c>
      <c r="I10" s="5" t="str">
        <f>B10</f>
        <v>Skład</v>
      </c>
      <c r="J10" s="5" t="s">
        <v>80</v>
      </c>
      <c r="K10" s="5" t="s">
        <v>50</v>
      </c>
      <c r="L10" s="5" t="s">
        <v>198</v>
      </c>
      <c r="M10" s="5" t="s">
        <v>199</v>
      </c>
      <c r="N10" s="5" t="s">
        <v>17</v>
      </c>
    </row>
    <row r="11" spans="1:14" ht="223.5" customHeight="1">
      <c r="A11" s="21" t="s">
        <v>2</v>
      </c>
      <c r="B11" s="37" t="s">
        <v>124</v>
      </c>
      <c r="C11" s="37" t="s">
        <v>125</v>
      </c>
      <c r="D11" s="37" t="s">
        <v>126</v>
      </c>
      <c r="E11" s="38">
        <v>200</v>
      </c>
      <c r="F11" s="14" t="s">
        <v>197</v>
      </c>
      <c r="G11" s="15" t="s">
        <v>200</v>
      </c>
      <c r="H11" s="15"/>
      <c r="I11" s="15"/>
      <c r="J11" s="15" t="s">
        <v>201</v>
      </c>
      <c r="K11" s="15"/>
      <c r="L11" s="15"/>
      <c r="M11" s="15"/>
      <c r="N11" s="17">
        <f>ROUND(L11*ROUND(M11,2),2)</f>
        <v>0</v>
      </c>
    </row>
    <row r="12" spans="2:17" ht="15">
      <c r="B12" s="2"/>
      <c r="Q12" s="1"/>
    </row>
    <row r="13" spans="2:17" ht="15">
      <c r="B13" s="2" t="s">
        <v>127</v>
      </c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39"/>
  <sheetViews>
    <sheetView showGridLines="0" zoomScale="75" zoomScaleNormal="75" zoomScalePageLayoutView="80" workbookViewId="0" topLeftCell="A1">
      <selection activeCell="J10" sqref="J10"/>
    </sheetView>
  </sheetViews>
  <sheetFormatPr defaultColWidth="9.00390625" defaultRowHeight="12.75"/>
  <cols>
    <col min="1" max="1" width="5.125" style="1" customWidth="1"/>
    <col min="2" max="2" width="31.375" style="1" customWidth="1"/>
    <col min="3" max="3" width="11.375" style="1" customWidth="1"/>
    <col min="4" max="4" width="21.625" style="1" customWidth="1"/>
    <col min="5" max="5" width="11.125" style="23" customWidth="1"/>
    <col min="6" max="6" width="12.125" style="1" customWidth="1"/>
    <col min="7" max="7" width="32.00390625" style="1" customWidth="1"/>
    <col min="8" max="8" width="22.875" style="1" customWidth="1"/>
    <col min="9" max="9" width="22.375" style="1" customWidth="1"/>
    <col min="10" max="10" width="22.875" style="1" hidden="1" customWidth="1"/>
    <col min="11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DFP.271.111.2018.AB</v>
      </c>
      <c r="N1" s="39" t="s">
        <v>77</v>
      </c>
      <c r="S1" s="2"/>
      <c r="T1" s="2"/>
    </row>
    <row r="2" spans="7:9" ht="15">
      <c r="G2" s="55"/>
      <c r="H2" s="55"/>
      <c r="I2" s="55"/>
    </row>
    <row r="3" ht="15">
      <c r="N3" s="39" t="s">
        <v>85</v>
      </c>
    </row>
    <row r="4" spans="2:17" ht="15">
      <c r="B4" s="4" t="s">
        <v>14</v>
      </c>
      <c r="C4" s="5">
        <v>19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1</v>
      </c>
      <c r="H6" s="64">
        <f>SUM(N11:N11)</f>
        <v>0</v>
      </c>
      <c r="I6" s="6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58</v>
      </c>
      <c r="B10" s="5" t="s">
        <v>15</v>
      </c>
      <c r="C10" s="5" t="s">
        <v>16</v>
      </c>
      <c r="D10" s="5" t="s">
        <v>87</v>
      </c>
      <c r="E10" s="36" t="s">
        <v>84</v>
      </c>
      <c r="F10" s="14"/>
      <c r="G10" s="5" t="str">
        <f>"Nazwa handlowa /
"&amp;C10&amp;" / 
"&amp;D10</f>
        <v>Nazwa handlowa /
Dawka / 
Postać/ Opakowanie</v>
      </c>
      <c r="H10" s="5" t="s">
        <v>118</v>
      </c>
      <c r="I10" s="5" t="str">
        <f>B10</f>
        <v>Skład</v>
      </c>
      <c r="J10" s="41"/>
      <c r="K10" s="5" t="s">
        <v>50</v>
      </c>
      <c r="L10" s="5" t="s">
        <v>51</v>
      </c>
      <c r="M10" s="5" t="s">
        <v>52</v>
      </c>
      <c r="N10" s="5" t="s">
        <v>17</v>
      </c>
    </row>
    <row r="11" spans="1:14" ht="45">
      <c r="A11" s="21" t="s">
        <v>2</v>
      </c>
      <c r="B11" s="37" t="s">
        <v>103</v>
      </c>
      <c r="C11" s="37" t="s">
        <v>100</v>
      </c>
      <c r="D11" s="37" t="s">
        <v>104</v>
      </c>
      <c r="E11" s="38">
        <v>32400</v>
      </c>
      <c r="F11" s="14" t="s">
        <v>61</v>
      </c>
      <c r="G11" s="15" t="s">
        <v>75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2:17" ht="15">
      <c r="B12" s="2"/>
      <c r="Q12" s="1"/>
    </row>
    <row r="13" spans="2:17" ht="15">
      <c r="B13" s="2"/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40"/>
  <sheetViews>
    <sheetView showGridLines="0" zoomScale="75" zoomScaleNormal="75" zoomScalePageLayoutView="80" workbookViewId="0" topLeftCell="A1">
      <selection activeCell="J10" sqref="J10"/>
    </sheetView>
  </sheetViews>
  <sheetFormatPr defaultColWidth="9.00390625" defaultRowHeight="12.75"/>
  <cols>
    <col min="1" max="1" width="5.125" style="1" customWidth="1"/>
    <col min="2" max="2" width="21.875" style="1" customWidth="1"/>
    <col min="3" max="3" width="18.25390625" style="1" customWidth="1"/>
    <col min="4" max="4" width="23.375" style="1" customWidth="1"/>
    <col min="5" max="5" width="12.75390625" style="23" customWidth="1"/>
    <col min="6" max="6" width="12.125" style="1" customWidth="1"/>
    <col min="7" max="7" width="32.00390625" style="1" customWidth="1"/>
    <col min="8" max="10" width="22.875" style="1" customWidth="1"/>
    <col min="11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DFP.271.111.2018.AB</v>
      </c>
      <c r="N1" s="39" t="s">
        <v>77</v>
      </c>
      <c r="S1" s="2"/>
      <c r="T1" s="2"/>
    </row>
    <row r="2" spans="7:9" ht="15">
      <c r="G2" s="55"/>
      <c r="H2" s="55"/>
      <c r="I2" s="55"/>
    </row>
    <row r="3" ht="15">
      <c r="N3" s="39" t="s">
        <v>85</v>
      </c>
    </row>
    <row r="4" spans="2:17" ht="15">
      <c r="B4" s="4" t="s">
        <v>14</v>
      </c>
      <c r="C4" s="5">
        <v>20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1</v>
      </c>
      <c r="H6" s="64">
        <f>SUM(N11:N12)</f>
        <v>0</v>
      </c>
      <c r="I6" s="6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58</v>
      </c>
      <c r="B10" s="5" t="s">
        <v>15</v>
      </c>
      <c r="C10" s="5" t="s">
        <v>16</v>
      </c>
      <c r="D10" s="5" t="s">
        <v>74</v>
      </c>
      <c r="E10" s="36" t="s">
        <v>84</v>
      </c>
      <c r="F10" s="14"/>
      <c r="G10" s="5" t="str">
        <f>"Nazwa handlowa /
"&amp;C10&amp;" / 
"&amp;D10</f>
        <v>Nazwa handlowa /
Dawka / 
Postać /Opakowanie</v>
      </c>
      <c r="H10" s="5" t="s">
        <v>78</v>
      </c>
      <c r="I10" s="5" t="str">
        <f>B10</f>
        <v>Skład</v>
      </c>
      <c r="J10" s="5" t="s">
        <v>80</v>
      </c>
      <c r="K10" s="5" t="s">
        <v>50</v>
      </c>
      <c r="L10" s="5" t="s">
        <v>51</v>
      </c>
      <c r="M10" s="5" t="s">
        <v>52</v>
      </c>
      <c r="N10" s="5" t="s">
        <v>17</v>
      </c>
    </row>
    <row r="11" spans="1:14" ht="45">
      <c r="A11" s="21" t="s">
        <v>2</v>
      </c>
      <c r="B11" s="37" t="s">
        <v>175</v>
      </c>
      <c r="C11" s="37" t="s">
        <v>176</v>
      </c>
      <c r="D11" s="37" t="s">
        <v>177</v>
      </c>
      <c r="E11" s="38">
        <v>200</v>
      </c>
      <c r="F11" s="14" t="s">
        <v>108</v>
      </c>
      <c r="G11" s="15" t="s">
        <v>75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2" spans="1:14" ht="45">
      <c r="A12" s="21" t="s">
        <v>3</v>
      </c>
      <c r="B12" s="37" t="s">
        <v>175</v>
      </c>
      <c r="C12" s="37" t="s">
        <v>178</v>
      </c>
      <c r="D12" s="37" t="s">
        <v>177</v>
      </c>
      <c r="E12" s="38">
        <v>200</v>
      </c>
      <c r="F12" s="14" t="s">
        <v>108</v>
      </c>
      <c r="G12" s="15" t="s">
        <v>75</v>
      </c>
      <c r="H12" s="15"/>
      <c r="I12" s="15"/>
      <c r="J12" s="16"/>
      <c r="K12" s="15"/>
      <c r="L12" s="15"/>
      <c r="M12" s="15"/>
      <c r="N12" s="17">
        <f>ROUND(L12*ROUND(M12,2),2)</f>
        <v>0</v>
      </c>
    </row>
    <row r="13" spans="2:17" ht="15">
      <c r="B13" s="2"/>
      <c r="Q13" s="1"/>
    </row>
    <row r="14" spans="2:17" ht="15">
      <c r="B14" s="2" t="s">
        <v>109</v>
      </c>
      <c r="Q14" s="1"/>
    </row>
    <row r="15" spans="2:17" ht="15">
      <c r="B15" s="2" t="s">
        <v>137</v>
      </c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40"/>
  <sheetViews>
    <sheetView showGridLines="0" zoomScale="75" zoomScaleNormal="75" zoomScalePageLayoutView="80" workbookViewId="0" topLeftCell="A1">
      <selection activeCell="J10" sqref="J10"/>
    </sheetView>
  </sheetViews>
  <sheetFormatPr defaultColWidth="9.00390625" defaultRowHeight="12.75"/>
  <cols>
    <col min="1" max="1" width="5.125" style="1" customWidth="1"/>
    <col min="2" max="2" width="20.375" style="1" customWidth="1"/>
    <col min="3" max="3" width="24.375" style="1" customWidth="1"/>
    <col min="4" max="4" width="23.375" style="1" customWidth="1"/>
    <col min="5" max="5" width="12.75390625" style="23" customWidth="1"/>
    <col min="6" max="6" width="12.125" style="1" customWidth="1"/>
    <col min="7" max="7" width="32.00390625" style="1" customWidth="1"/>
    <col min="8" max="9" width="22.875" style="1" customWidth="1"/>
    <col min="10" max="10" width="27.25390625" style="1" customWidth="1"/>
    <col min="11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DFP.271.111.2018.AB</v>
      </c>
      <c r="N1" s="39" t="s">
        <v>77</v>
      </c>
      <c r="S1" s="2"/>
      <c r="T1" s="2"/>
    </row>
    <row r="2" spans="7:9" ht="15">
      <c r="G2" s="55"/>
      <c r="H2" s="55"/>
      <c r="I2" s="55"/>
    </row>
    <row r="3" ht="15">
      <c r="N3" s="39" t="s">
        <v>85</v>
      </c>
    </row>
    <row r="4" spans="2:17" ht="15">
      <c r="B4" s="4" t="s">
        <v>14</v>
      </c>
      <c r="C4" s="5">
        <v>21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1</v>
      </c>
      <c r="H6" s="64">
        <f>SUM(N11:N12)</f>
        <v>0</v>
      </c>
      <c r="I6" s="6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58</v>
      </c>
      <c r="B10" s="5" t="s">
        <v>15</v>
      </c>
      <c r="C10" s="5" t="s">
        <v>16</v>
      </c>
      <c r="D10" s="5" t="s">
        <v>74</v>
      </c>
      <c r="E10" s="36" t="s">
        <v>96</v>
      </c>
      <c r="F10" s="14"/>
      <c r="G10" s="5" t="str">
        <f>"Nazwa handlowa /
"&amp;C10&amp;" / 
"&amp;D10</f>
        <v>Nazwa handlowa /
Dawka / 
Postać /Opakowanie</v>
      </c>
      <c r="H10" s="5" t="s">
        <v>78</v>
      </c>
      <c r="I10" s="5" t="str">
        <f>B10</f>
        <v>Skład</v>
      </c>
      <c r="J10" s="5" t="s">
        <v>80</v>
      </c>
      <c r="K10" s="5" t="s">
        <v>50</v>
      </c>
      <c r="L10" s="5" t="s">
        <v>51</v>
      </c>
      <c r="M10" s="5" t="s">
        <v>52</v>
      </c>
      <c r="N10" s="5" t="s">
        <v>17</v>
      </c>
    </row>
    <row r="11" spans="1:14" ht="51" customHeight="1">
      <c r="A11" s="21" t="s">
        <v>2</v>
      </c>
      <c r="B11" s="37" t="s">
        <v>179</v>
      </c>
      <c r="C11" s="37" t="s">
        <v>180</v>
      </c>
      <c r="D11" s="37" t="s">
        <v>181</v>
      </c>
      <c r="E11" s="38">
        <v>450</v>
      </c>
      <c r="F11" s="14" t="s">
        <v>108</v>
      </c>
      <c r="G11" s="15" t="s">
        <v>75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2" spans="1:14" ht="154.5" customHeight="1">
      <c r="A12" s="21" t="s">
        <v>3</v>
      </c>
      <c r="B12" s="37" t="s">
        <v>179</v>
      </c>
      <c r="C12" s="37" t="s">
        <v>182</v>
      </c>
      <c r="D12" s="37" t="s">
        <v>181</v>
      </c>
      <c r="E12" s="38">
        <v>360</v>
      </c>
      <c r="F12" s="14" t="s">
        <v>108</v>
      </c>
      <c r="G12" s="15" t="s">
        <v>210</v>
      </c>
      <c r="H12" s="15"/>
      <c r="I12" s="15"/>
      <c r="J12" s="15" t="s">
        <v>211</v>
      </c>
      <c r="K12" s="15"/>
      <c r="L12" s="15"/>
      <c r="M12" s="15"/>
      <c r="N12" s="17">
        <f>ROUND(L12*ROUND(M12,2),2)</f>
        <v>0</v>
      </c>
    </row>
    <row r="13" spans="2:17" ht="15">
      <c r="B13" s="2"/>
      <c r="Q13" s="1"/>
    </row>
    <row r="14" spans="2:17" ht="15">
      <c r="B14" s="2" t="s">
        <v>114</v>
      </c>
      <c r="Q14" s="1"/>
    </row>
    <row r="15" spans="2:17" ht="59.25" customHeight="1">
      <c r="B15" s="55" t="s">
        <v>183</v>
      </c>
      <c r="C15" s="61"/>
      <c r="D15" s="61"/>
      <c r="E15" s="61"/>
      <c r="F15" s="61"/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</sheetData>
  <sheetProtection/>
  <mergeCells count="3">
    <mergeCell ref="G2:I2"/>
    <mergeCell ref="H6:I6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40"/>
  <sheetViews>
    <sheetView showGridLines="0" zoomScale="75" zoomScaleNormal="75" zoomScalePageLayoutView="80" workbookViewId="0" topLeftCell="A1">
      <selection activeCell="J10" sqref="J10"/>
    </sheetView>
  </sheetViews>
  <sheetFormatPr defaultColWidth="9.00390625" defaultRowHeight="12.75"/>
  <cols>
    <col min="1" max="1" width="5.125" style="1" customWidth="1"/>
    <col min="2" max="2" width="23.375" style="1" customWidth="1"/>
    <col min="3" max="3" width="20.75390625" style="1" customWidth="1"/>
    <col min="4" max="4" width="26.375" style="1" customWidth="1"/>
    <col min="5" max="5" width="12.75390625" style="23" customWidth="1"/>
    <col min="6" max="6" width="12.125" style="1" customWidth="1"/>
    <col min="7" max="7" width="32.00390625" style="1" customWidth="1"/>
    <col min="8" max="10" width="22.875" style="1" customWidth="1"/>
    <col min="11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DFP.271.111.2018.AB</v>
      </c>
      <c r="N1" s="39" t="s">
        <v>77</v>
      </c>
      <c r="S1" s="2"/>
      <c r="T1" s="2"/>
    </row>
    <row r="2" spans="7:9" ht="15">
      <c r="G2" s="55"/>
      <c r="H2" s="55"/>
      <c r="I2" s="55"/>
    </row>
    <row r="3" ht="15">
      <c r="N3" s="39" t="s">
        <v>85</v>
      </c>
    </row>
    <row r="4" spans="2:17" ht="15">
      <c r="B4" s="4" t="s">
        <v>14</v>
      </c>
      <c r="C4" s="5">
        <v>22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1</v>
      </c>
      <c r="H6" s="64">
        <f>SUM(N11:N12)</f>
        <v>0</v>
      </c>
      <c r="I6" s="6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58</v>
      </c>
      <c r="B10" s="5" t="s">
        <v>15</v>
      </c>
      <c r="C10" s="5" t="s">
        <v>16</v>
      </c>
      <c r="D10" s="5" t="s">
        <v>74</v>
      </c>
      <c r="E10" s="36" t="s">
        <v>96</v>
      </c>
      <c r="F10" s="14"/>
      <c r="G10" s="5" t="str">
        <f>"Nazwa handlowa /
"&amp;C10&amp;" / 
"&amp;D10</f>
        <v>Nazwa handlowa /
Dawka / 
Postać /Opakowanie</v>
      </c>
      <c r="H10" s="5" t="s">
        <v>78</v>
      </c>
      <c r="I10" s="5" t="str">
        <f>B10</f>
        <v>Skład</v>
      </c>
      <c r="J10" s="5" t="s">
        <v>80</v>
      </c>
      <c r="K10" s="5" t="s">
        <v>50</v>
      </c>
      <c r="L10" s="5" t="s">
        <v>51</v>
      </c>
      <c r="M10" s="5" t="s">
        <v>52</v>
      </c>
      <c r="N10" s="5" t="s">
        <v>17</v>
      </c>
    </row>
    <row r="11" spans="1:14" ht="54" customHeight="1">
      <c r="A11" s="21" t="s">
        <v>2</v>
      </c>
      <c r="B11" s="37" t="s">
        <v>212</v>
      </c>
      <c r="C11" s="37" t="s">
        <v>184</v>
      </c>
      <c r="D11" s="37" t="s">
        <v>185</v>
      </c>
      <c r="E11" s="38">
        <v>150</v>
      </c>
      <c r="F11" s="14" t="s">
        <v>108</v>
      </c>
      <c r="G11" s="15" t="s">
        <v>75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2" spans="1:14" ht="54" customHeight="1">
      <c r="A12" s="21" t="s">
        <v>3</v>
      </c>
      <c r="B12" s="37" t="s">
        <v>212</v>
      </c>
      <c r="C12" s="37" t="s">
        <v>186</v>
      </c>
      <c r="D12" s="37" t="s">
        <v>185</v>
      </c>
      <c r="E12" s="38">
        <v>2300</v>
      </c>
      <c r="F12" s="14" t="s">
        <v>108</v>
      </c>
      <c r="G12" s="15" t="s">
        <v>75</v>
      </c>
      <c r="H12" s="15"/>
      <c r="I12" s="15"/>
      <c r="J12" s="16"/>
      <c r="K12" s="15"/>
      <c r="L12" s="15"/>
      <c r="M12" s="15"/>
      <c r="N12" s="17">
        <f>ROUND(L12*ROUND(M12,2),2)</f>
        <v>0</v>
      </c>
    </row>
    <row r="13" spans="2:17" ht="15">
      <c r="B13" s="2"/>
      <c r="Q13" s="1"/>
    </row>
    <row r="14" spans="2:17" ht="15">
      <c r="B14" s="2" t="s">
        <v>114</v>
      </c>
      <c r="Q14" s="1"/>
    </row>
    <row r="15" spans="2:17" ht="15">
      <c r="B15" s="2" t="s">
        <v>127</v>
      </c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39"/>
  <sheetViews>
    <sheetView showGridLines="0" zoomScale="75" zoomScaleNormal="75" zoomScalePageLayoutView="80" workbookViewId="0" topLeftCell="A1">
      <selection activeCell="J10" sqref="J10"/>
    </sheetView>
  </sheetViews>
  <sheetFormatPr defaultColWidth="9.00390625" defaultRowHeight="12.75"/>
  <cols>
    <col min="1" max="1" width="5.125" style="1" customWidth="1"/>
    <col min="2" max="2" width="17.875" style="1" customWidth="1"/>
    <col min="3" max="3" width="11.625" style="1" customWidth="1"/>
    <col min="4" max="4" width="27.875" style="1" customWidth="1"/>
    <col min="5" max="5" width="12.75390625" style="23" customWidth="1"/>
    <col min="6" max="6" width="12.125" style="1" customWidth="1"/>
    <col min="7" max="7" width="32.00390625" style="1" customWidth="1"/>
    <col min="8" max="10" width="22.875" style="1" customWidth="1"/>
    <col min="11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DFP.271.111.2018.AB</v>
      </c>
      <c r="N1" s="39" t="s">
        <v>77</v>
      </c>
      <c r="S1" s="2"/>
      <c r="T1" s="2"/>
    </row>
    <row r="2" spans="7:9" ht="15">
      <c r="G2" s="55"/>
      <c r="H2" s="55"/>
      <c r="I2" s="55"/>
    </row>
    <row r="3" ht="15">
      <c r="N3" s="39" t="s">
        <v>85</v>
      </c>
    </row>
    <row r="4" spans="2:17" ht="15">
      <c r="B4" s="4" t="s">
        <v>14</v>
      </c>
      <c r="C4" s="5">
        <v>23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1</v>
      </c>
      <c r="H6" s="64">
        <f>SUM(N11:N11)</f>
        <v>0</v>
      </c>
      <c r="I6" s="6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58</v>
      </c>
      <c r="B10" s="5" t="s">
        <v>15</v>
      </c>
      <c r="C10" s="5" t="s">
        <v>16</v>
      </c>
      <c r="D10" s="5" t="s">
        <v>187</v>
      </c>
      <c r="E10" s="36" t="s">
        <v>84</v>
      </c>
      <c r="F10" s="14"/>
      <c r="G10" s="5" t="str">
        <f>"Nazwa handlowa /
"&amp;C10&amp;" / 
"&amp;D10</f>
        <v>Nazwa handlowa /
Dawka / 
Postać / opakowanie</v>
      </c>
      <c r="H10" s="5" t="s">
        <v>78</v>
      </c>
      <c r="I10" s="5" t="str">
        <f>B10</f>
        <v>Skład</v>
      </c>
      <c r="J10" s="5" t="s">
        <v>80</v>
      </c>
      <c r="K10" s="5" t="s">
        <v>50</v>
      </c>
      <c r="L10" s="5" t="s">
        <v>51</v>
      </c>
      <c r="M10" s="5" t="s">
        <v>52</v>
      </c>
      <c r="N10" s="5" t="s">
        <v>17</v>
      </c>
    </row>
    <row r="11" spans="1:14" ht="62.25" customHeight="1">
      <c r="A11" s="21" t="s">
        <v>2</v>
      </c>
      <c r="B11" s="37" t="s">
        <v>213</v>
      </c>
      <c r="C11" s="37" t="s">
        <v>188</v>
      </c>
      <c r="D11" s="37" t="s">
        <v>189</v>
      </c>
      <c r="E11" s="38">
        <v>270</v>
      </c>
      <c r="F11" s="14" t="s">
        <v>61</v>
      </c>
      <c r="G11" s="15" t="s">
        <v>75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2:17" ht="15">
      <c r="B12" s="2"/>
      <c r="Q12" s="1"/>
    </row>
    <row r="13" spans="2:17" ht="15">
      <c r="B13" s="2" t="s">
        <v>127</v>
      </c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39"/>
  <sheetViews>
    <sheetView showGridLines="0" zoomScale="75" zoomScaleNormal="75" zoomScalePageLayoutView="80" workbookViewId="0" topLeftCell="A1">
      <selection activeCell="J10" sqref="J10"/>
    </sheetView>
  </sheetViews>
  <sheetFormatPr defaultColWidth="9.00390625" defaultRowHeight="12.75"/>
  <cols>
    <col min="1" max="1" width="5.125" style="1" customWidth="1"/>
    <col min="2" max="2" width="16.375" style="1" customWidth="1"/>
    <col min="3" max="3" width="12.00390625" style="1" customWidth="1"/>
    <col min="4" max="4" width="28.625" style="1" customWidth="1"/>
    <col min="5" max="5" width="12.75390625" style="23" customWidth="1"/>
    <col min="6" max="6" width="12.125" style="1" customWidth="1"/>
    <col min="7" max="7" width="32.00390625" style="1" customWidth="1"/>
    <col min="8" max="10" width="22.875" style="1" customWidth="1"/>
    <col min="11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DFP.271.111.2018.AB</v>
      </c>
      <c r="N1" s="39" t="s">
        <v>77</v>
      </c>
      <c r="S1" s="2"/>
      <c r="T1" s="2"/>
    </row>
    <row r="2" spans="7:9" ht="15">
      <c r="G2" s="55"/>
      <c r="H2" s="55"/>
      <c r="I2" s="55"/>
    </row>
    <row r="3" ht="15">
      <c r="N3" s="39" t="s">
        <v>85</v>
      </c>
    </row>
    <row r="4" spans="2:17" ht="15">
      <c r="B4" s="4" t="s">
        <v>14</v>
      </c>
      <c r="C4" s="5">
        <v>24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1</v>
      </c>
      <c r="H6" s="64">
        <f>SUM(N11:N11)</f>
        <v>0</v>
      </c>
      <c r="I6" s="6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58</v>
      </c>
      <c r="B10" s="5" t="s">
        <v>15</v>
      </c>
      <c r="C10" s="5" t="s">
        <v>16</v>
      </c>
      <c r="D10" s="5" t="s">
        <v>187</v>
      </c>
      <c r="E10" s="36" t="s">
        <v>84</v>
      </c>
      <c r="F10" s="14"/>
      <c r="G10" s="5" t="str">
        <f>"Nazwa handlowa /
"&amp;C10&amp;" / 
"&amp;D10</f>
        <v>Nazwa handlowa /
Dawka / 
Postać / opakowanie</v>
      </c>
      <c r="H10" s="5" t="s">
        <v>78</v>
      </c>
      <c r="I10" s="5" t="str">
        <f>B10</f>
        <v>Skład</v>
      </c>
      <c r="J10" s="5" t="s">
        <v>80</v>
      </c>
      <c r="K10" s="5" t="s">
        <v>50</v>
      </c>
      <c r="L10" s="5" t="s">
        <v>51</v>
      </c>
      <c r="M10" s="5" t="s">
        <v>52</v>
      </c>
      <c r="N10" s="5" t="s">
        <v>17</v>
      </c>
    </row>
    <row r="11" spans="1:14" ht="45">
      <c r="A11" s="21" t="s">
        <v>2</v>
      </c>
      <c r="B11" s="37" t="s">
        <v>190</v>
      </c>
      <c r="C11" s="37" t="s">
        <v>98</v>
      </c>
      <c r="D11" s="37" t="s">
        <v>115</v>
      </c>
      <c r="E11" s="38">
        <v>250</v>
      </c>
      <c r="F11" s="14" t="s">
        <v>61</v>
      </c>
      <c r="G11" s="15" t="s">
        <v>75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2:17" ht="15">
      <c r="B12" s="2"/>
      <c r="Q12" s="1"/>
    </row>
    <row r="13" spans="2:17" ht="15">
      <c r="B13" s="2" t="s">
        <v>127</v>
      </c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40"/>
  <sheetViews>
    <sheetView showGridLines="0" zoomScale="75" zoomScaleNormal="75" zoomScalePageLayoutView="80" workbookViewId="0" topLeftCell="A1">
      <selection activeCell="J10" sqref="J10"/>
    </sheetView>
  </sheetViews>
  <sheetFormatPr defaultColWidth="9.00390625" defaultRowHeight="12.75"/>
  <cols>
    <col min="1" max="1" width="5.125" style="1" customWidth="1"/>
    <col min="2" max="2" width="20.125" style="1" customWidth="1"/>
    <col min="3" max="3" width="20.75390625" style="1" customWidth="1"/>
    <col min="4" max="4" width="45.125" style="1" customWidth="1"/>
    <col min="5" max="5" width="12.75390625" style="23" customWidth="1"/>
    <col min="6" max="6" width="12.125" style="1" customWidth="1"/>
    <col min="7" max="7" width="32.00390625" style="1" customWidth="1"/>
    <col min="8" max="10" width="22.875" style="1" customWidth="1"/>
    <col min="11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DFP.271.111.2018.AB</v>
      </c>
      <c r="N1" s="39" t="s">
        <v>77</v>
      </c>
      <c r="S1" s="2"/>
      <c r="T1" s="2"/>
    </row>
    <row r="2" spans="7:9" ht="15">
      <c r="G2" s="55"/>
      <c r="H2" s="55"/>
      <c r="I2" s="55"/>
    </row>
    <row r="3" ht="15">
      <c r="N3" s="39" t="s">
        <v>85</v>
      </c>
    </row>
    <row r="4" spans="2:17" ht="15">
      <c r="B4" s="4" t="s">
        <v>14</v>
      </c>
      <c r="C4" s="5">
        <v>25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1</v>
      </c>
      <c r="H6" s="64">
        <f>SUM(N11:N12)</f>
        <v>0</v>
      </c>
      <c r="I6" s="6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58</v>
      </c>
      <c r="B10" s="5" t="s">
        <v>15</v>
      </c>
      <c r="C10" s="5" t="s">
        <v>16</v>
      </c>
      <c r="D10" s="5" t="s">
        <v>74</v>
      </c>
      <c r="E10" s="36" t="s">
        <v>84</v>
      </c>
      <c r="F10" s="14"/>
      <c r="G10" s="5" t="str">
        <f>"Nazwa handlowa /
"&amp;C10&amp;" / 
"&amp;D10</f>
        <v>Nazwa handlowa /
Dawka / 
Postać /Opakowanie</v>
      </c>
      <c r="H10" s="5" t="s">
        <v>78</v>
      </c>
      <c r="I10" s="5" t="str">
        <f>B10</f>
        <v>Skład</v>
      </c>
      <c r="J10" s="5" t="s">
        <v>80</v>
      </c>
      <c r="K10" s="5" t="s">
        <v>50</v>
      </c>
      <c r="L10" s="5" t="s">
        <v>51</v>
      </c>
      <c r="M10" s="5" t="s">
        <v>52</v>
      </c>
      <c r="N10" s="5" t="s">
        <v>17</v>
      </c>
    </row>
    <row r="11" spans="1:14" ht="117" customHeight="1">
      <c r="A11" s="21" t="s">
        <v>2</v>
      </c>
      <c r="B11" s="37" t="s">
        <v>191</v>
      </c>
      <c r="C11" s="37" t="s">
        <v>192</v>
      </c>
      <c r="D11" s="37" t="s">
        <v>193</v>
      </c>
      <c r="E11" s="38">
        <v>2700</v>
      </c>
      <c r="F11" s="14" t="s">
        <v>61</v>
      </c>
      <c r="G11" s="15" t="s">
        <v>75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117" customHeight="1">
      <c r="A12" s="21" t="s">
        <v>3</v>
      </c>
      <c r="B12" s="37" t="s">
        <v>191</v>
      </c>
      <c r="C12" s="37" t="s">
        <v>194</v>
      </c>
      <c r="D12" s="37" t="s">
        <v>195</v>
      </c>
      <c r="E12" s="38">
        <v>4500</v>
      </c>
      <c r="F12" s="14" t="s">
        <v>61</v>
      </c>
      <c r="G12" s="15" t="s">
        <v>75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2:17" ht="15">
      <c r="B13" s="2"/>
      <c r="Q13" s="1"/>
    </row>
    <row r="14" spans="2:17" ht="15">
      <c r="B14" s="2" t="s">
        <v>196</v>
      </c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39"/>
  <sheetViews>
    <sheetView showGridLines="0" zoomScale="75" zoomScaleNormal="75" zoomScalePageLayoutView="85" workbookViewId="0" topLeftCell="A1">
      <selection activeCell="J10" sqref="J10"/>
    </sheetView>
  </sheetViews>
  <sheetFormatPr defaultColWidth="9.00390625" defaultRowHeight="12.75"/>
  <cols>
    <col min="1" max="1" width="5.125" style="1" customWidth="1"/>
    <col min="2" max="2" width="19.625" style="1" customWidth="1"/>
    <col min="3" max="3" width="12.00390625" style="1" customWidth="1"/>
    <col min="4" max="4" width="26.125" style="1" customWidth="1"/>
    <col min="5" max="5" width="12.75390625" style="23" customWidth="1"/>
    <col min="6" max="6" width="12.125" style="1" customWidth="1"/>
    <col min="7" max="7" width="32.00390625" style="1" customWidth="1"/>
    <col min="8" max="10" width="22.875" style="1" customWidth="1"/>
    <col min="11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DFP.271.111.2018.AB</v>
      </c>
      <c r="N1" s="39" t="s">
        <v>77</v>
      </c>
      <c r="S1" s="2"/>
      <c r="T1" s="2"/>
    </row>
    <row r="2" spans="7:9" ht="15">
      <c r="G2" s="55"/>
      <c r="H2" s="55"/>
      <c r="I2" s="55"/>
    </row>
    <row r="3" ht="15">
      <c r="N3" s="39" t="s">
        <v>85</v>
      </c>
    </row>
    <row r="4" spans="2:17" ht="15">
      <c r="B4" s="4" t="s">
        <v>14</v>
      </c>
      <c r="C4" s="5">
        <v>2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1</v>
      </c>
      <c r="H6" s="64">
        <f>SUM(N11:N11)</f>
        <v>0</v>
      </c>
      <c r="I6" s="6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58</v>
      </c>
      <c r="B10" s="5" t="s">
        <v>15</v>
      </c>
      <c r="C10" s="5" t="s">
        <v>16</v>
      </c>
      <c r="D10" s="5" t="s">
        <v>87</v>
      </c>
      <c r="E10" s="36" t="s">
        <v>96</v>
      </c>
      <c r="F10" s="14"/>
      <c r="G10" s="5" t="str">
        <f>"Nazwa handlowa /
"&amp;C10&amp;" / 
"&amp;D10</f>
        <v>Nazwa handlowa /
Dawka / 
Postać/ Opakowanie</v>
      </c>
      <c r="H10" s="5" t="s">
        <v>78</v>
      </c>
      <c r="I10" s="5" t="str">
        <f>B10</f>
        <v>Skład</v>
      </c>
      <c r="J10" s="5" t="s">
        <v>80</v>
      </c>
      <c r="K10" s="5" t="s">
        <v>50</v>
      </c>
      <c r="L10" s="5" t="s">
        <v>51</v>
      </c>
      <c r="M10" s="5" t="s">
        <v>52</v>
      </c>
      <c r="N10" s="5" t="s">
        <v>17</v>
      </c>
    </row>
    <row r="11" spans="1:14" ht="51.75" customHeight="1">
      <c r="A11" s="21" t="s">
        <v>2</v>
      </c>
      <c r="B11" s="37" t="s">
        <v>128</v>
      </c>
      <c r="C11" s="37" t="s">
        <v>98</v>
      </c>
      <c r="D11" s="37" t="s">
        <v>129</v>
      </c>
      <c r="E11" s="38">
        <v>100</v>
      </c>
      <c r="F11" s="14" t="s">
        <v>61</v>
      </c>
      <c r="G11" s="15" t="s">
        <v>75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2:17" ht="15">
      <c r="B12" s="2"/>
      <c r="Q12" s="1"/>
    </row>
    <row r="13" spans="2:17" ht="15">
      <c r="B13" s="2" t="s">
        <v>127</v>
      </c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39"/>
  <sheetViews>
    <sheetView showGridLines="0" zoomScale="75" zoomScaleNormal="75" zoomScalePageLayoutView="80" workbookViewId="0" topLeftCell="A1">
      <selection activeCell="J10" sqref="J10"/>
    </sheetView>
  </sheetViews>
  <sheetFormatPr defaultColWidth="9.00390625" defaultRowHeight="12.75"/>
  <cols>
    <col min="1" max="1" width="5.125" style="1" customWidth="1"/>
    <col min="2" max="2" width="21.125" style="1" customWidth="1"/>
    <col min="3" max="3" width="18.75390625" style="1" customWidth="1"/>
    <col min="4" max="4" width="26.375" style="1" customWidth="1"/>
    <col min="5" max="5" width="12.75390625" style="23" customWidth="1"/>
    <col min="6" max="6" width="12.125" style="1" customWidth="1"/>
    <col min="7" max="7" width="32.00390625" style="1" customWidth="1"/>
    <col min="8" max="10" width="22.875" style="1" customWidth="1"/>
    <col min="11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16384" width="9.125" style="1" customWidth="1"/>
  </cols>
  <sheetData>
    <row r="1" spans="2:20" ht="15">
      <c r="B1" s="2" t="str">
        <f>'formularz oferty'!D4</f>
        <v>DFP.271.111.2018.AB</v>
      </c>
      <c r="N1" s="39" t="s">
        <v>77</v>
      </c>
      <c r="S1" s="2"/>
      <c r="T1" s="2"/>
    </row>
    <row r="2" spans="7:9" ht="15">
      <c r="G2" s="55"/>
      <c r="H2" s="55"/>
      <c r="I2" s="55"/>
    </row>
    <row r="3" ht="15">
      <c r="N3" s="39" t="s">
        <v>85</v>
      </c>
    </row>
    <row r="4" spans="2:17" ht="15">
      <c r="B4" s="4" t="s">
        <v>14</v>
      </c>
      <c r="C4" s="5">
        <v>3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1</v>
      </c>
      <c r="H6" s="64">
        <f>SUM(N11:N11)</f>
        <v>0</v>
      </c>
      <c r="I6" s="6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58</v>
      </c>
      <c r="B10" s="5" t="s">
        <v>15</v>
      </c>
      <c r="C10" s="5" t="s">
        <v>16</v>
      </c>
      <c r="D10" s="5" t="s">
        <v>87</v>
      </c>
      <c r="E10" s="36" t="s">
        <v>96</v>
      </c>
      <c r="F10" s="14"/>
      <c r="G10" s="5" t="str">
        <f>"Nazwa handlowa /
"&amp;C10&amp;" / 
"&amp;D10</f>
        <v>Nazwa handlowa /
Dawka / 
Postać/ Opakowanie</v>
      </c>
      <c r="H10" s="5" t="s">
        <v>78</v>
      </c>
      <c r="I10" s="5" t="str">
        <f>B10</f>
        <v>Skład</v>
      </c>
      <c r="J10" s="5" t="s">
        <v>80</v>
      </c>
      <c r="K10" s="5" t="s">
        <v>50</v>
      </c>
      <c r="L10" s="5" t="s">
        <v>51</v>
      </c>
      <c r="M10" s="5" t="s">
        <v>52</v>
      </c>
      <c r="N10" s="5" t="s">
        <v>17</v>
      </c>
    </row>
    <row r="11" spans="1:14" ht="54" customHeight="1">
      <c r="A11" s="21" t="s">
        <v>2</v>
      </c>
      <c r="B11" s="37" t="s">
        <v>130</v>
      </c>
      <c r="C11" s="37" t="s">
        <v>131</v>
      </c>
      <c r="D11" s="37" t="s">
        <v>102</v>
      </c>
      <c r="E11" s="38">
        <v>500</v>
      </c>
      <c r="F11" s="14" t="s">
        <v>61</v>
      </c>
      <c r="G11" s="15" t="s">
        <v>75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2:17" ht="15">
      <c r="B12" s="2"/>
      <c r="Q12" s="1"/>
    </row>
    <row r="13" spans="2:17" ht="15">
      <c r="B13" s="2" t="s">
        <v>127</v>
      </c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39"/>
  <sheetViews>
    <sheetView showGridLines="0" tabSelected="1" zoomScale="75" zoomScaleNormal="75" zoomScalePageLayoutView="80" workbookViewId="0" topLeftCell="A1">
      <selection activeCell="H29" sqref="H29"/>
    </sheetView>
  </sheetViews>
  <sheetFormatPr defaultColWidth="9.00390625" defaultRowHeight="12.75"/>
  <cols>
    <col min="1" max="1" width="5.125" style="1" customWidth="1"/>
    <col min="2" max="2" width="17.75390625" style="1" customWidth="1"/>
    <col min="3" max="4" width="23.375" style="1" customWidth="1"/>
    <col min="5" max="5" width="12.75390625" style="23" customWidth="1"/>
    <col min="6" max="6" width="15.75390625" style="1" customWidth="1"/>
    <col min="7" max="7" width="32.00390625" style="1" customWidth="1"/>
    <col min="8" max="9" width="22.875" style="1" customWidth="1"/>
    <col min="10" max="10" width="28.625" style="1" customWidth="1"/>
    <col min="11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DFP.271.111.2018.AB</v>
      </c>
      <c r="N1" s="39" t="s">
        <v>77</v>
      </c>
      <c r="S1" s="2"/>
      <c r="T1" s="2"/>
    </row>
    <row r="2" spans="7:9" ht="15">
      <c r="G2" s="55"/>
      <c r="H2" s="55"/>
      <c r="I2" s="55"/>
    </row>
    <row r="3" ht="15">
      <c r="N3" s="39" t="s">
        <v>85</v>
      </c>
    </row>
    <row r="4" spans="2:17" ht="15">
      <c r="B4" s="4" t="s">
        <v>14</v>
      </c>
      <c r="C4" s="5">
        <v>4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1</v>
      </c>
      <c r="H6" s="64">
        <f>SUM(N11:N11)</f>
        <v>0</v>
      </c>
      <c r="I6" s="6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58</v>
      </c>
      <c r="B10" s="5" t="s">
        <v>15</v>
      </c>
      <c r="C10" s="5" t="s">
        <v>16</v>
      </c>
      <c r="D10" s="5" t="s">
        <v>87</v>
      </c>
      <c r="E10" s="36" t="s">
        <v>220</v>
      </c>
      <c r="F10" s="14"/>
      <c r="G10" s="5" t="str">
        <f>"Nazwa handlowa /
"&amp;C10&amp;" / 
"&amp;D10</f>
        <v>Nazwa handlowa /
Dawka / 
Postać/ Opakowanie</v>
      </c>
      <c r="H10" s="5" t="s">
        <v>78</v>
      </c>
      <c r="I10" s="5" t="str">
        <f>B10</f>
        <v>Skład</v>
      </c>
      <c r="J10" s="5" t="s">
        <v>80</v>
      </c>
      <c r="K10" s="5" t="s">
        <v>50</v>
      </c>
      <c r="L10" s="5" t="s">
        <v>51</v>
      </c>
      <c r="M10" s="5" t="s">
        <v>52</v>
      </c>
      <c r="N10" s="5" t="s">
        <v>17</v>
      </c>
    </row>
    <row r="11" spans="1:14" ht="53.25" customHeight="1">
      <c r="A11" s="21" t="s">
        <v>2</v>
      </c>
      <c r="B11" s="37" t="s">
        <v>217</v>
      </c>
      <c r="C11" s="37" t="s">
        <v>218</v>
      </c>
      <c r="D11" s="37" t="s">
        <v>132</v>
      </c>
      <c r="E11" s="38">
        <v>60</v>
      </c>
      <c r="F11" s="14" t="s">
        <v>108</v>
      </c>
      <c r="G11" s="15" t="s">
        <v>75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2" spans="1:14" ht="53.25" customHeight="1">
      <c r="A12" s="21" t="s">
        <v>3</v>
      </c>
      <c r="B12" s="37" t="s">
        <v>217</v>
      </c>
      <c r="C12" s="37" t="s">
        <v>219</v>
      </c>
      <c r="D12" s="37" t="s">
        <v>132</v>
      </c>
      <c r="E12" s="38">
        <v>180</v>
      </c>
      <c r="F12" s="14" t="s">
        <v>108</v>
      </c>
      <c r="G12" s="15" t="s">
        <v>75</v>
      </c>
      <c r="H12" s="15"/>
      <c r="I12" s="15"/>
      <c r="J12" s="16"/>
      <c r="K12" s="15"/>
      <c r="L12" s="15"/>
      <c r="M12" s="15"/>
      <c r="N12" s="17">
        <f>ROUND(L12*ROUND(M12,2),2)</f>
        <v>0</v>
      </c>
    </row>
    <row r="13" spans="2:17" ht="15">
      <c r="B13" s="2"/>
      <c r="Q13" s="1"/>
    </row>
    <row r="14" spans="2:17" ht="15">
      <c r="B14" s="2" t="s">
        <v>127</v>
      </c>
      <c r="Q14" s="1"/>
    </row>
    <row r="15" spans="2:17" ht="15">
      <c r="B15" s="2" t="s">
        <v>109</v>
      </c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39"/>
  <sheetViews>
    <sheetView showGridLines="0" zoomScale="75" zoomScaleNormal="75" zoomScalePageLayoutView="85" workbookViewId="0" topLeftCell="A1">
      <selection activeCell="A10" sqref="A10:IV12"/>
    </sheetView>
  </sheetViews>
  <sheetFormatPr defaultColWidth="9.00390625" defaultRowHeight="12.75"/>
  <cols>
    <col min="1" max="1" width="5.125" style="1" customWidth="1"/>
    <col min="2" max="2" width="20.00390625" style="1" customWidth="1"/>
    <col min="3" max="3" width="12.375" style="1" customWidth="1"/>
    <col min="4" max="4" width="30.00390625" style="1" customWidth="1"/>
    <col min="5" max="5" width="12.75390625" style="23" customWidth="1"/>
    <col min="6" max="6" width="12.125" style="1" customWidth="1"/>
    <col min="7" max="7" width="32.00390625" style="1" customWidth="1"/>
    <col min="8" max="10" width="22.875" style="1" customWidth="1"/>
    <col min="11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DFP.271.111.2018.AB</v>
      </c>
      <c r="N1" s="39" t="s">
        <v>77</v>
      </c>
      <c r="S1" s="2"/>
      <c r="T1" s="2"/>
    </row>
    <row r="2" spans="7:9" ht="15">
      <c r="G2" s="55"/>
      <c r="H2" s="55"/>
      <c r="I2" s="55"/>
    </row>
    <row r="3" ht="15">
      <c r="N3" s="39" t="s">
        <v>85</v>
      </c>
    </row>
    <row r="4" spans="2:17" ht="15">
      <c r="B4" s="4" t="s">
        <v>14</v>
      </c>
      <c r="C4" s="5">
        <v>5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1</v>
      </c>
      <c r="H6" s="64">
        <f>SUM(N11:N12)</f>
        <v>0</v>
      </c>
      <c r="I6" s="6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58</v>
      </c>
      <c r="B10" s="5" t="s">
        <v>15</v>
      </c>
      <c r="C10" s="5" t="s">
        <v>16</v>
      </c>
      <c r="D10" s="5" t="s">
        <v>74</v>
      </c>
      <c r="E10" s="36" t="s">
        <v>84</v>
      </c>
      <c r="F10" s="14"/>
      <c r="G10" s="5" t="str">
        <f>"Nazwa handlowa /
"&amp;C10&amp;" / 
"&amp;D10</f>
        <v>Nazwa handlowa /
Dawka / 
Postać /Opakowanie</v>
      </c>
      <c r="H10" s="5" t="s">
        <v>78</v>
      </c>
      <c r="I10" s="5" t="str">
        <f>B10</f>
        <v>Skład</v>
      </c>
      <c r="J10" s="5" t="s">
        <v>80</v>
      </c>
      <c r="K10" s="5" t="s">
        <v>50</v>
      </c>
      <c r="L10" s="5" t="s">
        <v>51</v>
      </c>
      <c r="M10" s="5" t="s">
        <v>52</v>
      </c>
      <c r="N10" s="5" t="s">
        <v>17</v>
      </c>
    </row>
    <row r="11" spans="1:14" ht="53.25" customHeight="1">
      <c r="A11" s="21" t="s">
        <v>2</v>
      </c>
      <c r="B11" s="37" t="s">
        <v>133</v>
      </c>
      <c r="C11" s="37" t="s">
        <v>97</v>
      </c>
      <c r="D11" s="37" t="s">
        <v>115</v>
      </c>
      <c r="E11" s="38">
        <v>500</v>
      </c>
      <c r="F11" s="14" t="s">
        <v>61</v>
      </c>
      <c r="G11" s="15" t="s">
        <v>75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53.25" customHeight="1">
      <c r="A12" s="21" t="s">
        <v>3</v>
      </c>
      <c r="B12" s="37" t="s">
        <v>133</v>
      </c>
      <c r="C12" s="37" t="s">
        <v>88</v>
      </c>
      <c r="D12" s="37" t="s">
        <v>115</v>
      </c>
      <c r="E12" s="38">
        <v>500</v>
      </c>
      <c r="F12" s="14" t="s">
        <v>61</v>
      </c>
      <c r="G12" s="15" t="s">
        <v>75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2:17" ht="15">
      <c r="B13" s="2"/>
      <c r="Q13" s="1"/>
    </row>
    <row r="14" spans="2:17" ht="15">
      <c r="B14" s="2" t="s">
        <v>127</v>
      </c>
      <c r="Q14" s="1"/>
    </row>
    <row r="15" spans="2:17" ht="15">
      <c r="B15" s="2" t="s">
        <v>109</v>
      </c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39"/>
  <sheetViews>
    <sheetView showGridLines="0" zoomScale="75" zoomScaleNormal="75" zoomScalePageLayoutView="85" workbookViewId="0" topLeftCell="A1">
      <selection activeCell="J10" sqref="J10"/>
    </sheetView>
  </sheetViews>
  <sheetFormatPr defaultColWidth="9.00390625" defaultRowHeight="12.75"/>
  <cols>
    <col min="1" max="1" width="5.125" style="1" customWidth="1"/>
    <col min="2" max="2" width="19.375" style="1" customWidth="1"/>
    <col min="3" max="3" width="26.125" style="1" customWidth="1"/>
    <col min="4" max="4" width="23.375" style="1" customWidth="1"/>
    <col min="5" max="5" width="12.75390625" style="23" customWidth="1"/>
    <col min="6" max="6" width="12.125" style="1" customWidth="1"/>
    <col min="7" max="7" width="32.00390625" style="1" customWidth="1"/>
    <col min="8" max="10" width="22.875" style="1" customWidth="1"/>
    <col min="11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DFP.271.111.2018.AB</v>
      </c>
      <c r="N1" s="39" t="s">
        <v>77</v>
      </c>
      <c r="S1" s="2"/>
      <c r="T1" s="2"/>
    </row>
    <row r="2" spans="7:9" ht="15">
      <c r="G2" s="55"/>
      <c r="H2" s="55"/>
      <c r="I2" s="55"/>
    </row>
    <row r="3" ht="15">
      <c r="N3" s="39" t="s">
        <v>85</v>
      </c>
    </row>
    <row r="4" spans="2:17" ht="15">
      <c r="B4" s="4" t="s">
        <v>14</v>
      </c>
      <c r="C4" s="5">
        <v>6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1</v>
      </c>
      <c r="H6" s="64">
        <f>SUM(N11:N11)</f>
        <v>0</v>
      </c>
      <c r="I6" s="6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58</v>
      </c>
      <c r="B10" s="5" t="s">
        <v>15</v>
      </c>
      <c r="C10" s="5" t="s">
        <v>16</v>
      </c>
      <c r="D10" s="5" t="s">
        <v>74</v>
      </c>
      <c r="E10" s="36" t="s">
        <v>96</v>
      </c>
      <c r="F10" s="14"/>
      <c r="G10" s="5" t="str">
        <f>"Nazwa handlowa /
"&amp;C10&amp;" / 
"&amp;D10</f>
        <v>Nazwa handlowa /
Dawka / 
Postać /Opakowanie</v>
      </c>
      <c r="H10" s="5" t="s">
        <v>78</v>
      </c>
      <c r="I10" s="5" t="str">
        <f>B10</f>
        <v>Skład</v>
      </c>
      <c r="J10" s="5" t="s">
        <v>80</v>
      </c>
      <c r="K10" s="5" t="s">
        <v>50</v>
      </c>
      <c r="L10" s="5" t="s">
        <v>51</v>
      </c>
      <c r="M10" s="5" t="s">
        <v>52</v>
      </c>
      <c r="N10" s="5" t="s">
        <v>17</v>
      </c>
    </row>
    <row r="11" spans="1:14" ht="45">
      <c r="A11" s="21" t="s">
        <v>2</v>
      </c>
      <c r="B11" s="37" t="s">
        <v>134</v>
      </c>
      <c r="C11" s="37" t="s">
        <v>135</v>
      </c>
      <c r="D11" s="37" t="s">
        <v>136</v>
      </c>
      <c r="E11" s="38">
        <v>450</v>
      </c>
      <c r="F11" s="14" t="s">
        <v>108</v>
      </c>
      <c r="G11" s="15" t="s">
        <v>75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2" spans="2:17" ht="15">
      <c r="B12" s="2"/>
      <c r="Q12" s="1"/>
    </row>
    <row r="13" spans="2:17" ht="15">
      <c r="B13" s="2" t="s">
        <v>137</v>
      </c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39"/>
  <sheetViews>
    <sheetView showGridLines="0" zoomScale="75" zoomScaleNormal="75" zoomScalePageLayoutView="85" workbookViewId="0" topLeftCell="A1">
      <selection activeCell="J10" sqref="J10"/>
    </sheetView>
  </sheetViews>
  <sheetFormatPr defaultColWidth="9.00390625" defaultRowHeight="12.75"/>
  <cols>
    <col min="1" max="1" width="5.125" style="1" customWidth="1"/>
    <col min="2" max="2" width="23.375" style="1" customWidth="1"/>
    <col min="3" max="3" width="14.875" style="1" customWidth="1"/>
    <col min="4" max="4" width="35.625" style="1" customWidth="1"/>
    <col min="5" max="5" width="12.75390625" style="23" customWidth="1"/>
    <col min="6" max="6" width="12.125" style="1" customWidth="1"/>
    <col min="7" max="7" width="32.00390625" style="1" customWidth="1"/>
    <col min="8" max="10" width="22.875" style="1" customWidth="1"/>
    <col min="11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DFP.271.111.2018.AB</v>
      </c>
      <c r="N1" s="39" t="s">
        <v>77</v>
      </c>
      <c r="S1" s="2"/>
      <c r="T1" s="2"/>
    </row>
    <row r="2" spans="7:9" ht="15">
      <c r="G2" s="55"/>
      <c r="H2" s="55"/>
      <c r="I2" s="55"/>
    </row>
    <row r="3" ht="15">
      <c r="N3" s="39" t="s">
        <v>85</v>
      </c>
    </row>
    <row r="4" spans="2:17" ht="15">
      <c r="B4" s="4" t="s">
        <v>14</v>
      </c>
      <c r="C4" s="5">
        <v>7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1</v>
      </c>
      <c r="H6" s="64">
        <f>SUM(N11:N11)</f>
        <v>0</v>
      </c>
      <c r="I6" s="6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58</v>
      </c>
      <c r="B10" s="5" t="s">
        <v>15</v>
      </c>
      <c r="C10" s="5" t="s">
        <v>16</v>
      </c>
      <c r="D10" s="5" t="s">
        <v>87</v>
      </c>
      <c r="E10" s="36" t="s">
        <v>84</v>
      </c>
      <c r="F10" s="14"/>
      <c r="G10" s="5" t="str">
        <f>"Nazwa handlowa /
"&amp;C10&amp;" / 
"&amp;D10</f>
        <v>Nazwa handlowa /
Dawka / 
Postać/ Opakowanie</v>
      </c>
      <c r="H10" s="5" t="s">
        <v>78</v>
      </c>
      <c r="I10" s="5" t="str">
        <f>B10</f>
        <v>Skład</v>
      </c>
      <c r="J10" s="5" t="s">
        <v>80</v>
      </c>
      <c r="K10" s="5" t="s">
        <v>50</v>
      </c>
      <c r="L10" s="5" t="s">
        <v>51</v>
      </c>
      <c r="M10" s="5" t="s">
        <v>52</v>
      </c>
      <c r="N10" s="5" t="s">
        <v>17</v>
      </c>
    </row>
    <row r="11" spans="1:14" ht="56.25" customHeight="1">
      <c r="A11" s="21" t="s">
        <v>2</v>
      </c>
      <c r="B11" s="37" t="s">
        <v>202</v>
      </c>
      <c r="C11" s="37" t="s">
        <v>138</v>
      </c>
      <c r="D11" s="37" t="s">
        <v>139</v>
      </c>
      <c r="E11" s="38">
        <v>30</v>
      </c>
      <c r="F11" s="14" t="s">
        <v>61</v>
      </c>
      <c r="G11" s="15" t="s">
        <v>75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2:17" ht="15">
      <c r="B12" s="2"/>
      <c r="Q12" s="1"/>
    </row>
    <row r="13" spans="2:17" ht="15">
      <c r="B13" s="2" t="s">
        <v>86</v>
      </c>
      <c r="Q13" s="1"/>
    </row>
    <row r="14" spans="2:17" ht="15">
      <c r="B14" s="2"/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39"/>
  <sheetViews>
    <sheetView showGridLines="0" zoomScale="75" zoomScaleNormal="75" zoomScalePageLayoutView="80" workbookViewId="0" topLeftCell="A1">
      <selection activeCell="J10" sqref="J10"/>
    </sheetView>
  </sheetViews>
  <sheetFormatPr defaultColWidth="9.00390625" defaultRowHeight="12.75"/>
  <cols>
    <col min="1" max="1" width="5.125" style="1" customWidth="1"/>
    <col min="2" max="2" width="18.375" style="1" customWidth="1"/>
    <col min="3" max="3" width="14.25390625" style="1" customWidth="1"/>
    <col min="4" max="4" width="34.875" style="1" customWidth="1"/>
    <col min="5" max="5" width="12.75390625" style="23" customWidth="1"/>
    <col min="6" max="6" width="12.125" style="1" customWidth="1"/>
    <col min="7" max="7" width="32.00390625" style="1" customWidth="1"/>
    <col min="8" max="10" width="22.875" style="1" customWidth="1"/>
    <col min="11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DFP.271.111.2018.AB</v>
      </c>
      <c r="N1" s="39" t="s">
        <v>77</v>
      </c>
      <c r="S1" s="2"/>
      <c r="T1" s="2"/>
    </row>
    <row r="2" spans="7:9" ht="15">
      <c r="G2" s="55"/>
      <c r="H2" s="55"/>
      <c r="I2" s="55"/>
    </row>
    <row r="3" ht="15">
      <c r="N3" s="39" t="s">
        <v>85</v>
      </c>
    </row>
    <row r="4" spans="2:17" ht="15">
      <c r="B4" s="4" t="s">
        <v>14</v>
      </c>
      <c r="C4" s="5">
        <v>8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1</v>
      </c>
      <c r="H6" s="64">
        <f>SUM(N11:N11)</f>
        <v>0</v>
      </c>
      <c r="I6" s="6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58</v>
      </c>
      <c r="B10" s="5" t="s">
        <v>15</v>
      </c>
      <c r="C10" s="5" t="s">
        <v>16</v>
      </c>
      <c r="D10" s="5" t="s">
        <v>87</v>
      </c>
      <c r="E10" s="36" t="s">
        <v>84</v>
      </c>
      <c r="F10" s="14"/>
      <c r="G10" s="5" t="str">
        <f>"Nazwa handlowa /
"&amp;C10&amp;" / 
"&amp;D10</f>
        <v>Nazwa handlowa /
Dawka / 
Postać/ Opakowanie</v>
      </c>
      <c r="H10" s="5" t="s">
        <v>78</v>
      </c>
      <c r="I10" s="5" t="str">
        <f>B10</f>
        <v>Skład</v>
      </c>
      <c r="J10" s="5" t="s">
        <v>80</v>
      </c>
      <c r="K10" s="5" t="s">
        <v>50</v>
      </c>
      <c r="L10" s="5" t="s">
        <v>51</v>
      </c>
      <c r="M10" s="5" t="s">
        <v>52</v>
      </c>
      <c r="N10" s="5" t="s">
        <v>17</v>
      </c>
    </row>
    <row r="11" spans="1:14" ht="57.75" customHeight="1">
      <c r="A11" s="21" t="s">
        <v>2</v>
      </c>
      <c r="B11" s="37" t="s">
        <v>202</v>
      </c>
      <c r="C11" s="37" t="s">
        <v>140</v>
      </c>
      <c r="D11" s="37" t="s">
        <v>139</v>
      </c>
      <c r="E11" s="38">
        <v>100</v>
      </c>
      <c r="F11" s="14" t="s">
        <v>61</v>
      </c>
      <c r="G11" s="15" t="s">
        <v>75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2:17" ht="15">
      <c r="B12" s="2"/>
      <c r="Q12" s="1"/>
    </row>
    <row r="13" spans="2:17" ht="15">
      <c r="B13" s="2" t="s">
        <v>86</v>
      </c>
      <c r="Q13" s="1"/>
    </row>
    <row r="14" spans="2:17" ht="15">
      <c r="B14" s="2"/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Bęben</cp:lastModifiedBy>
  <cp:lastPrinted>2017-12-19T12:42:05Z</cp:lastPrinted>
  <dcterms:created xsi:type="dcterms:W3CDTF">2003-05-16T10:10:29Z</dcterms:created>
  <dcterms:modified xsi:type="dcterms:W3CDTF">2018-06-09T05:42:29Z</dcterms:modified>
  <cp:category/>
  <cp:version/>
  <cp:contentType/>
  <cp:contentStatus/>
</cp:coreProperties>
</file>