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305" windowHeight="10695" tabRatio="818" firstSheet="11" activeTab="2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>
    <definedName name="_xlnm.Print_Area" localSheetId="1">'część (1)'!$A$1:$O$12</definedName>
    <definedName name="_xlnm.Print_Area" localSheetId="10">'część (10)'!$A$1:$O$14</definedName>
    <definedName name="_xlnm.Print_Area" localSheetId="11">'część (11)'!$A$1:$O$15</definedName>
    <definedName name="_xlnm.Print_Area" localSheetId="12">'część (12)'!$A$1:$O$14</definedName>
    <definedName name="_xlnm.Print_Area" localSheetId="13">'część (13)'!$A$1:$O$12</definedName>
    <definedName name="_xlnm.Print_Area" localSheetId="14">'część (14)'!$A$1:$O$15</definedName>
    <definedName name="_xlnm.Print_Area" localSheetId="15">'część (15)'!$A$1:$O$14</definedName>
    <definedName name="_xlnm.Print_Area" localSheetId="16">'część (16)'!$A$1:$O$13</definedName>
    <definedName name="_xlnm.Print_Area" localSheetId="17">'część (17)'!$A$1:$O$14</definedName>
    <definedName name="_xlnm.Print_Area" localSheetId="18">'część (18)'!$A$1:$O$19</definedName>
    <definedName name="_xlnm.Print_Area" localSheetId="19">'część (19)'!$A$1:$O$15</definedName>
    <definedName name="_xlnm.Print_Area" localSheetId="2">'część (2)'!$A$1:$O$18</definedName>
    <definedName name="_xlnm.Print_Area" localSheetId="21">'część (21)'!$A$1:$O$12</definedName>
    <definedName name="_xlnm.Print_Area" localSheetId="22">'część (22)'!$A$1:$O$12</definedName>
    <definedName name="_xlnm.Print_Area" localSheetId="23">'część (23)'!$A$1:$O$16</definedName>
    <definedName name="_xlnm.Print_Area" localSheetId="24">'część (24)'!$A$1:$O$22</definedName>
    <definedName name="_xlnm.Print_Area" localSheetId="25">'część (25)'!$A$1:$O$12</definedName>
    <definedName name="_xlnm.Print_Area" localSheetId="26">'część (26)'!$A$1:$O$15</definedName>
    <definedName name="_xlnm.Print_Area" localSheetId="27">'część (27)'!$A$1:$O$13</definedName>
    <definedName name="_xlnm.Print_Area" localSheetId="28">'część (28)'!$A$1:$O$16</definedName>
    <definedName name="_xlnm.Print_Area" localSheetId="3">'część (3)'!$A$1:$O$12</definedName>
    <definedName name="_xlnm.Print_Area" localSheetId="4">'część (4)'!$A$1:$O$21</definedName>
    <definedName name="_xlnm.Print_Area" localSheetId="5">'część (5)'!$A$1:$O$13</definedName>
    <definedName name="_xlnm.Print_Area" localSheetId="6">'część (6)'!$A$1:$O$14</definedName>
    <definedName name="_xlnm.Print_Area" localSheetId="7">'część (7)'!$A$1:$O$14</definedName>
    <definedName name="_xlnm.Print_Area" localSheetId="8">'część (8)'!$A$1:$O$15</definedName>
    <definedName name="_xlnm.Print_Area" localSheetId="9">'część (9)'!$A$1:$O$15</definedName>
    <definedName name="_xlnm.Print_Area" localSheetId="0">'formularz oferty'!$A$1:$E$78</definedName>
  </definedNames>
  <calcPr fullCalcOnLoad="1"/>
</workbook>
</file>

<file path=xl/sharedStrings.xml><?xml version="1.0" encoding="utf-8"?>
<sst xmlns="http://schemas.openxmlformats.org/spreadsheetml/2006/main" count="940" uniqueCount="312">
  <si>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</si>
  <si>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</si>
  <si>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</si>
  <si>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</si>
  <si>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</si>
  <si>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</si>
  <si>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</si>
  <si>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</si>
  <si>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</si>
  <si>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</si>
  <si>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</si>
  <si>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</si>
  <si>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</si>
  <si>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</si>
  <si>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</si>
  <si>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</si>
  <si>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</si>
  <si>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</si>
  <si>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</si>
  <si>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</si>
  <si>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</si>
  <si>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</si>
  <si>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</si>
  <si>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</si>
  <si>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</si>
  <si>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</si>
  <si>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</si>
  <si>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</si>
  <si>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</si>
  <si>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</si>
  <si>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</si>
  <si>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</si>
  <si>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</si>
  <si>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</si>
  <si>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</si>
  <si>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</si>
  <si>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</si>
  <si>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</si>
  <si>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</si>
  <si>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</si>
  <si>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</si>
  <si>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</si>
  <si>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</si>
  <si>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</si>
  <si>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</si>
  <si>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</si>
  <si>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</si>
  <si>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</si>
  <si>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</si>
  <si>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</si>
  <si>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</si>
  <si>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</si>
  <si>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</si>
  <si>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</si>
  <si>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</si>
  <si>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</si>
  <si>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</si>
  <si>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</si>
  <si>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</si>
  <si>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</si>
  <si>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</si>
  <si>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</si>
  <si>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</si>
  <si>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</si>
  <si>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</si>
  <si>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</si>
  <si>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</si>
  <si>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</si>
  <si>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</si>
  <si>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opakowań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</si>
  <si>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</si>
  <si>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</si>
  <si>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</si>
  <si>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</si>
  <si>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</si>
  <si>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</si>
  <si>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</si>
  <si>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</si>
  <si>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</si>
  <si>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</si>
  <si>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9.</t>
  </si>
  <si>
    <t xml:space="preserve">Oferowana ilość opakowań jednostkowych </t>
  </si>
  <si>
    <t xml:space="preserve">Cena brutto jednego opakowania jednostkowego  </t>
  </si>
  <si>
    <t>100 mg</t>
  </si>
  <si>
    <t>DFP.271.18.2021.AM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</si>
  <si>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</si>
  <si>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</si>
  <si>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</si>
  <si>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</si>
  <si>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</si>
  <si>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</si>
  <si>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
</t>
  </si>
  <si>
    <t xml:space="preserve">
 




</t>
  </si>
  <si>
    <t>Oświadczamy, że jesteśmy *:</t>
  </si>
  <si>
    <t>10.</t>
  </si>
  <si>
    <t>11.</t>
  </si>
  <si>
    <t>12.</t>
  </si>
  <si>
    <t>Oświadczamy, że oferowane przez nas w części: 4 poz. 4; 20 – 26; 28 poz. 2 - 3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</si>
  <si>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Oświadczamy, że oferowane przez nas w części: 4 poz. 7; 27  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</si>
  <si>
    <t>13.</t>
  </si>
  <si>
    <t>14.</t>
  </si>
  <si>
    <t>Oświadczamy, że oferowane przez nas w części: 4 poz. 6  suplementy diety są dopuszczone do obrotu na terenie Polski na zasadach określonych w ustawie o bezpieczeństwie żywności i żywienia. Jednocześnie oświadczamy, że na każdorazowe wezwanie Zamawiającego przedstawimy dokumenty dopuszczające do obrotu na terenie Polski.  (dotyczy wykonawców oferujących suplementy diety)</t>
  </si>
  <si>
    <t>Dostawa różnych produktów do Apteki</t>
  </si>
  <si>
    <t>Załącznik nr 1 do SWZ</t>
  </si>
  <si>
    <t>załącznik nr 1a do SWZ</t>
  </si>
  <si>
    <t xml:space="preserve">Immunoglobulinum humanum anti-D; IgA nie więcej niż 5 mcg/ml </t>
  </si>
  <si>
    <t>300 mcg/2 ml</t>
  </si>
  <si>
    <t>roztwór do wstrzykiwań, amp-strzyk</t>
  </si>
  <si>
    <t>Enoxaparinum natricum*</t>
  </si>
  <si>
    <t>20 mg/0,2 ml</t>
  </si>
  <si>
    <t>roztwór do wstrzyk., amp-strzyk.</t>
  </si>
  <si>
    <t>40 mg/0,4 ml</t>
  </si>
  <si>
    <t>roztwór do wstrzyk. podsk. lub do lini tętn. ukł. dial., amp.-strzyk.</t>
  </si>
  <si>
    <t>60 mg/0,6 ml</t>
  </si>
  <si>
    <t>80 mg/0,8 ml</t>
  </si>
  <si>
    <t>120 mg/0,8 ml</t>
  </si>
  <si>
    <t>roztwór do wstrz. podsk. lub do linii tętn. ukł. dial., amp.-strzyk.</t>
  </si>
  <si>
    <t>*wymagany jeden podmiot odpowiedzialny</t>
  </si>
  <si>
    <t>Zoledronic acid</t>
  </si>
  <si>
    <t>5 mg/100 ml</t>
  </si>
  <si>
    <t>roztwór do infuzji</t>
  </si>
  <si>
    <t>Acetylcysteinum</t>
  </si>
  <si>
    <t>200 mg/5g</t>
  </si>
  <si>
    <t>proszek do
sporządzania
roztworu</t>
  </si>
  <si>
    <t>Erythromycinum</t>
  </si>
  <si>
    <t xml:space="preserve">200 mg </t>
  </si>
  <si>
    <t xml:space="preserve">tabl. powl. </t>
  </si>
  <si>
    <t>Pantoprazolum</t>
  </si>
  <si>
    <t xml:space="preserve">20 mg </t>
  </si>
  <si>
    <t>Retinolum+ D-Pantenolum</t>
  </si>
  <si>
    <t xml:space="preserve">aerozol 20 ML
</t>
  </si>
  <si>
    <t>aerozol do nosa</t>
  </si>
  <si>
    <t>Rivastigminum</t>
  </si>
  <si>
    <t xml:space="preserve">4,5 mg </t>
  </si>
  <si>
    <t>kaps. Twarde</t>
  </si>
  <si>
    <t>Nośnik - olej kukurydziany, mikroenkapsulowane żywe kultury bakterii Lactobacillus rhamnosus GG (ATCC53103).
5 kropli zawiera: 1x10^9 żywych kultur bakterii mikroenkapsulowanych Lactobacillus rhamnosus GG</t>
  </si>
  <si>
    <t xml:space="preserve">5 ml </t>
  </si>
  <si>
    <t>krople doustne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</si>
  <si>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</si>
  <si>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</si>
  <si>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</si>
  <si>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10 mg/ml</t>
  </si>
  <si>
    <t xml:space="preserve">emulsja do
wstrzykiwań, amp. 20 ml </t>
  </si>
  <si>
    <t>emulsja do
wstrzykiwań, amp-strzyk 50 ml</t>
  </si>
  <si>
    <t xml:space="preserve">Levothyroxine sodium </t>
  </si>
  <si>
    <t xml:space="preserve"> Do zakupu w dawkach :13mcg/1 ml, 25 mcg/1ml, 50 mcg/1ml, 75mcg/1ml, 88mcg/1ml, 100mcg/1ml, 112mcg/1ml, 125mcg/1ml, 137mcg/1ml, 150mcg/1ml, 15mcg/1ml, 200mcg/1ml.</t>
  </si>
  <si>
    <t>roztwór doustny w pojemniku jednodawkowym</t>
  </si>
  <si>
    <t>2,5mg/0,5ml</t>
  </si>
  <si>
    <t>roztwór do wstrzykiwań, ampułkostrzyk.</t>
  </si>
  <si>
    <t>7,5 mg/0,6 ml</t>
  </si>
  <si>
    <t>Wyciąg alergenowy jadów owadów błonkoskrzydłych osy adsorbowanych na Al(OH)3, podtrzymujący *</t>
  </si>
  <si>
    <t>Do zakupu :      100 000 SQ-U/ml; 5 ml</t>
  </si>
  <si>
    <t xml:space="preserve">zawiesina do wstrz., fiol. </t>
  </si>
  <si>
    <t>Zawiera wyciąg alergenowy jadów owadów błonkoskrzydłych pszczoły adsorbowanych na Al(OH)3, podtrzymujący *</t>
  </si>
  <si>
    <t>Do zakupu :     100 000 SQ-U/ml; 5 ml</t>
  </si>
  <si>
    <t xml:space="preserve">* wymagany jeden podmiot odpowiedzialny </t>
  </si>
  <si>
    <t>Alergeny lecznicze przeciwko jadom owadów błonkoskrzydłych pszczoły*</t>
  </si>
  <si>
    <t>120mcg (stężenie 4)</t>
  </si>
  <si>
    <t xml:space="preserve">proszek do sporządzania roztworu do wstrzykiwań podskórnych,( fiolka z proszkiem + fiolka z rozpuszczalnikiem z albuminą po 5 ml) x 4 </t>
  </si>
  <si>
    <t>Alergeny lecznicze przeciwko jadom owadów błonkoskrzydłych osy*</t>
  </si>
  <si>
    <t>proszek do sporządzania roztworu do wstrzykiwań podskórnych,(fiolka z proszkiem + fiolka z rozpuszczalnikiem z albuminą po 5 ml) x 4</t>
  </si>
  <si>
    <t>Rozcieńczalnik na 1 ml: 0,3 mg albuminy ludzkiej; 4 mg fenolu i 9 mg chlorku sodu; 5 ml*</t>
  </si>
  <si>
    <t>5 ml</t>
  </si>
  <si>
    <t xml:space="preserve"> fiolka z rozcieńczalnikiem; 5 ml x 10 fiol.</t>
  </si>
  <si>
    <t>Drotaverini hydrochloridum</t>
  </si>
  <si>
    <t>20mg/ml; 2 ml</t>
  </si>
  <si>
    <t>roztwór do wstrzykiwań podskórnych, domięśniowych,  dożylnych, amp</t>
  </si>
  <si>
    <t>Meropenemum*^</t>
  </si>
  <si>
    <t xml:space="preserve">1000 mg </t>
  </si>
  <si>
    <t>500 mg</t>
  </si>
  <si>
    <t>Pasireotidum</t>
  </si>
  <si>
    <t>10 mg</t>
  </si>
  <si>
    <t>proszek i rozpuszczalnik do
sporządzania zawiesiny do
wstrzykiwań, 1 fiol. proszku + 1 amp.-strzyk. 2
ml rozp. + 1 igła + 1 łącznik fiolki</t>
  </si>
  <si>
    <t>Sulprostonum</t>
  </si>
  <si>
    <t xml:space="preserve">0,5 mg </t>
  </si>
  <si>
    <t xml:space="preserve">amp. </t>
  </si>
  <si>
    <t>Jeden ml roztworu zawiera 50 mg immunoglobuliny ludzkiej normalnej (IVIg), której co najmniej 95% stanowi IgG.Rozkład podklas IgG wynosi w przybliżeniu 62,1% IgG1, 34,8% IgG2, 2,5 % IgG3,0,6% IgG4. Maksymalna zawartość IgA to 50mcg/ml **</t>
  </si>
  <si>
    <t xml:space="preserve">Do zakupu w dawkach: 2,5g i 5g i 10g </t>
  </si>
  <si>
    <t>roztwór do infuzji, butelka*</t>
  </si>
  <si>
    <t>** lek stosowany poza programem lekowym</t>
  </si>
  <si>
    <t>Daratumumabum</t>
  </si>
  <si>
    <t>1800 mg</t>
  </si>
  <si>
    <t>roztwór do wstrzykiwań</t>
  </si>
  <si>
    <t>Letermovirum</t>
  </si>
  <si>
    <t xml:space="preserve">240 mg </t>
  </si>
  <si>
    <t xml:space="preserve">tabletki powlekane, opakowanie 28 tabl. </t>
  </si>
  <si>
    <t>Alfacalcidolum</t>
  </si>
  <si>
    <t>1 µg</t>
  </si>
  <si>
    <t>postać stała doustna</t>
  </si>
  <si>
    <t>Bisacodylum</t>
  </si>
  <si>
    <t>czopki doodbytnicze</t>
  </si>
  <si>
    <t>Diclofenacum</t>
  </si>
  <si>
    <t xml:space="preserve">czopki doodbytnicze </t>
  </si>
  <si>
    <t>Eptifibatide*</t>
  </si>
  <si>
    <t>0,75 mg/ml</t>
  </si>
  <si>
    <t>roztwór do infuzji, fiol. 100 ml</t>
  </si>
  <si>
    <t>2 mg/ml</t>
  </si>
  <si>
    <t>roztwór do wstrzykiwań, fiol. 10 ml</t>
  </si>
  <si>
    <t>Phenylbutazonum</t>
  </si>
  <si>
    <t>50 mg/g, 30 g</t>
  </si>
  <si>
    <t>maść:  tuba 30 g</t>
  </si>
  <si>
    <t xml:space="preserve">*wymagany jeden podmiot odpowiedzialny                </t>
  </si>
  <si>
    <t>fiol</t>
  </si>
  <si>
    <t>Wysokooczyszczony,dwupierścieniowy węglowodór nasycony o wzorze chemicznym C10F18,stosowany w chirurgii okulistycznej  w celu śródoperacyjnej czasowej tamponady siatkówki podczas odwarstwiania siatkówki , wymagane parametry: ciężar właściwy 1,93g/cm3, współczynnik załamania światła n=1,31 ( przy temp 20 °C), lepkość 5,53 mpas ( przy temp 25 °C), temperatura wrzenia 140,4-142,4 ; produkt sterylny, gotowy do użycia*** ^</t>
  </si>
  <si>
    <t xml:space="preserve"> 7 ml</t>
  </si>
  <si>
    <t>7 ml Do zakupu płyn , fiol lub strzykawka</t>
  </si>
  <si>
    <t>Wysokooczyszczony olej silikonowy   stosowany w chirurgii okulistycznej w celu endotamponady siatkówki . Wymagane parametry :lepkości 5000 mpas, ciężar właściwy 0,97g/cm3 (przy temp. 25 °C), współczynnik załamania światła n=1,40, napięcie powierzchniowe 21mN/m (względem powietrza), międzygraniczne napięcie 40mN/m (względem wody), produkt sterylny, gotowy do użycia.***^^^^</t>
  </si>
  <si>
    <t>5000 cSt; 10ml</t>
  </si>
  <si>
    <t xml:space="preserve"> 10 ml płyn    szklana strzykawka kompatybilna z aparatem będacym na wyposażeniu zamawiającego *^</t>
  </si>
  <si>
    <t>***wymagany jeden wytwórca</t>
  </si>
  <si>
    <t>^^^^preparat kompatybilny z  aparatem Constellation firmy Alcon stosowanym na klinice</t>
  </si>
  <si>
    <t xml:space="preserve">Kwaśny koncetrat wodorowęglanowy do hemodializy: Na+ 138 mmol/l; Mg ++ 0,5 mmol/l , glukozy 1g/l do zakupu stężenia wapnia 1,25 mmol/l; 1,5mmol/l; stężenie potasu: 2 mmol/l; 3mmol/l                                          </t>
  </si>
  <si>
    <t>10 l</t>
  </si>
  <si>
    <t>koncentrat/ kanister</t>
  </si>
  <si>
    <t>Dimetylosulfotlenek</t>
  </si>
  <si>
    <t xml:space="preserve">20 ml  </t>
  </si>
  <si>
    <t>krio-konserwant w strzykawce z drenem o długości 15 cm</t>
  </si>
  <si>
    <t>Hydrożel z alginatem sodowym do autolitycznego usuwania martwicy; z możliwością pozostawienia na ranie do 3 dni ***</t>
  </si>
  <si>
    <t>15 g</t>
  </si>
  <si>
    <t>szt.</t>
  </si>
  <si>
    <t>25 g</t>
  </si>
  <si>
    <t>Jałowy opatrunek bakteriobójczy nasączony 10% rozpuszczalnynym żelem jodoformowym***</t>
  </si>
  <si>
    <t>5 cm x 5 cm</t>
  </si>
  <si>
    <t>9,5 cm x 9,5 cm</t>
  </si>
  <si>
    <t>*** wymagany jeden wytwórca</t>
  </si>
  <si>
    <t xml:space="preserve">Jednorazowy zbiornik o pojemności 1000ml na wydzielinę z przeźroczystym drenem, zaciskiem drenu i złączem do podłączenia do drenu podkładki odprowadzającej wydzielinę, ze środkiem żelującym wydzielinę oraz filtrem przeciwbakteryjnym     ^^ </t>
  </si>
  <si>
    <t>1000 ml</t>
  </si>
  <si>
    <t>zbiornik z żelem 1000 ml</t>
  </si>
  <si>
    <t>500 ml</t>
  </si>
  <si>
    <t>zbiornik z żelem 500 ml</t>
  </si>
  <si>
    <t xml:space="preserve">Zestaw opatrunkowy piankowy/gąbkowy duży zawierający:
- podkładkę z przeźroczystym drenem odprowadzającym wydzielinę z folią samoprzylepną,  złączem drenu do podłączenia  drenu do zbiornika  
- jałowy opatrunek piankowy/gąbkowy o wymiarach w zakresie 26 x 15 x 3,2 cm;
- samoprzylepna folia do mocowania i uszczelniania opatrunku –  min. 2szt.    ^^ 
</t>
  </si>
  <si>
    <t>26 x 15 x 3,2 cm</t>
  </si>
  <si>
    <t xml:space="preserve">W skład zestawu wchodzi: opatrunek 26 x 15 x 3,2 cm, podkładka, folia samoprzylepna </t>
  </si>
  <si>
    <t xml:space="preserve">Zestaw opatrunkowy piankowy/gąbkowy średni zawierający:
- podkładkę z przeźroczystym drenem odprowadzającym wydzielinę z folią samoprzylepną,  złączem drenu do podłączenia  drenu do zbiornika 
- jałowy opatrunek piankowy/gąbkowy o wymiarach w zakresie 18 x 12,5 x 3,2 cm
- samoprzylepna folia do mocowania i uszczelniania opatrunku – 2szt.^^ 
</t>
  </si>
  <si>
    <t>18 x 12,5 x 3,2 cm</t>
  </si>
  <si>
    <t xml:space="preserve">W skład zestawu wchodzi: 18 x 12,5 x 3,2 cm, podkładka, folia samoprzylepna </t>
  </si>
  <si>
    <t xml:space="preserve">Zestaw opatrunkowy piankowy/gąbkowy ze srebrem  duzy zawierający:
- podkładkę z przeźroczystym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2szt.^^ 
</t>
  </si>
  <si>
    <t xml:space="preserve">Zestaw opatrunkowy piankowy/gąbkowy ze srebrem średni zawierający:
- podkładkę z przeźroczystym drenem odprowadzającym wydzielinę z folią samoprzylepną i zaciskiem do drenu oraz złączem drenu do podłączenia  drenu do zbiornika,
- jałowy opatrunek piankowy/gąbkowy ze srebrem o wymiarach 18 x 12,5 x 3,2 cm
- samoprzylepna folia do mocowania i uszczelniania opatrunku – 2szt.^^ 
</t>
  </si>
  <si>
    <t xml:space="preserve">W skład zestawu wchodzi: opatrunek 18 x 12,5 x 3,2 cm , podkładka, folia samoprzylepna </t>
  </si>
  <si>
    <t xml:space="preserve">Zestaw opatrunkowy jałowy hydrofilowy z mikroporowej pianki z polialkoholu winylowego nasączony wodą sterylną, utrzymujący wilgoć w obrębie rany, odporny na rozciąganie do osłonięcia dużych naczyń i narządów  o wymiarach minimum 10x15cm x1cm. Zawierający: opatrunek White - Foam 10 x 15 x 1 cm podkładka T.R.A.C. Pad folia samoprzylepna V.A.C. Drape ^^ </t>
  </si>
  <si>
    <t>10 x 15 x 1 cm</t>
  </si>
  <si>
    <t xml:space="preserve">W skład zestawu wchodzi: opatrunek 10 x 15 x 1 cm, podkładka, folia samoprzylepna </t>
  </si>
  <si>
    <t xml:space="preserve">Kaseta typu V.A.C. VeraLink Cassette ^^ </t>
  </si>
  <si>
    <t>Kaseta z drenem do płukania</t>
  </si>
  <si>
    <t xml:space="preserve">Opatrunek typu  V.A.C. VeraFlo Opatrunek średni ^^ </t>
  </si>
  <si>
    <t>17 x 15 x 1.8 cm</t>
  </si>
  <si>
    <t>W skład zestawu wchodzi: 2 opatrunki (17 x 15 x 1.8 cm), 2 folie do uszczelniania , opatrunek do odtłuszczenia i dezynfekcji skóry, 1szt dren ssąco płuczący.</t>
  </si>
  <si>
    <t xml:space="preserve"> dichlorowodorek octenidyny</t>
  </si>
  <si>
    <t>płyn do płukania jamy ustnej, butelka</t>
  </si>
  <si>
    <t>0,15 %, 250 ml</t>
  </si>
  <si>
    <t>Taurolidine + heparin + sodium citrate ***</t>
  </si>
  <si>
    <t>500, 10 ml</t>
  </si>
  <si>
    <t>płyn,  fiolka</t>
  </si>
  <si>
    <t>Taurolidine + urokinase + sodium citrate ***</t>
  </si>
  <si>
    <t>25 000, 5ml</t>
  </si>
  <si>
    <t>płyn, fiolka</t>
  </si>
  <si>
    <t xml:space="preserve">1000 ml </t>
  </si>
  <si>
    <t>butelka</t>
  </si>
  <si>
    <t>30 000 j.m. (300 mg) / 3 ml</t>
  </si>
  <si>
    <t>mini spike ^^^</t>
  </si>
  <si>
    <t>nie dotyczy</t>
  </si>
  <si>
    <t>Aplikator do przygotowywania i pobierania leków typu Mini-Spike Plus V</t>
  </si>
  <si>
    <t>strzykawka + igła 25 g ^^^</t>
  </si>
  <si>
    <t>Strzyk. precyzyjnych 1 ml x 10 szt</t>
  </si>
  <si>
    <t>roztwór do wstrzykiwań 3 ml  x 1 fiolka</t>
  </si>
  <si>
    <t>^^^ wyroby medyczne kompatybilne do przygotowania podania leku z poz 1</t>
  </si>
  <si>
    <t xml:space="preserve">
</t>
  </si>
  <si>
    <t xml:space="preserve">
</t>
  </si>
  <si>
    <t>dawek a 13mcg/1 ml</t>
  </si>
  <si>
    <t xml:space="preserve">dla dawki 13mcg/1 ml
Nazwa handlowa:
Dawka: 
Postać / Opakowanie:
dla dawki 25 mcg/1ml
Nazwa handlowa:
Dawka: 
Postać / Opakowanie: 
dla dawki 50 mcg/1ml
Nazwa handlowa:
Dawka: 
Postać / Opakowanie: 
dla dawki 75mcg/1ml
Nazwa handlowa:
Dawka: 
Postać / Opakowanie:
dla dawki 88mcg/1ml
Nazwa handlowa:
Dawka: 
Postać / Opakowanie: 
dla dawki 100mcg/1ml 
Nazwa handlowa:
Dawka: 
Postać / Opakowanie: 
dla dawki 112mcg/1ml 
Nazwa handlowa:
Dawka: 
Postać / Opakowanie:
dla dawki 125mcg/1ml
Nazwa handlowa:
Dawka: 
Postać / Opakowanie: 
dla dawki 137mcg/1ml
Nazwa handlowa:
Dawka: 
Postać / Opakowanie: 
dla dawki 150mcg/1ml
Nazwa handlowa:
Dawka: 
Postać / Opakowanie:
dla dawki 15mcg/1ml
Nazwa handlowa:
Dawka: 
Postać / Opakowanie: 
dla dawki 200mcg/1ml 
Nazwa handlowa:
Dawka: 
Postać / Opakowanie: 
</t>
  </si>
  <si>
    <t xml:space="preserve">dla dawki 13mcg/1 ml
dla dawki 25 mcg/1ml
dla dawki 50 mcg/1ml
dla dawki 75mcg/1ml
dla dawki 88mcg/1ml
dla dawki 100mcg/1ml 
dla dawki 112mcg/1ml 
dla dawki 125mcg/1ml
dla dawki 137mcg/1ml
dla dawki 150mcg/1ml
dla dawki 15mcg/1ml
dla dawki 200mcg/1ml 
</t>
  </si>
  <si>
    <t xml:space="preserve">
Nazwa handlowa:
Dawka: 
Postać / Opakowanie:
</t>
  </si>
  <si>
    <t xml:space="preserve">
Nazwa handlowa:
Dawka: 
Postać / Opakowanie:
</t>
  </si>
  <si>
    <t xml:space="preserve">* wymagany jeden podmiot odpowiedzialny    </t>
  </si>
  <si>
    <t>dawek a 2,5g</t>
  </si>
  <si>
    <t>Oferowana ilość dawek a 2,5g</t>
  </si>
  <si>
    <t>Cena brutto jednej dawki a 2,5g</t>
  </si>
  <si>
    <t xml:space="preserve">dla dawki  2,5g
Nazwa handlowa:
Dawka: 
Postać / Opakowanie:
dla dawki 5g
Nazwa handlowa:
Dawka: 
Postać / Opakowanie: 
dla dawki 10g 
Nazwa handlowa:
Dawka: 
Postać / Opakowanie: </t>
  </si>
  <si>
    <t xml:space="preserve">dla dawki  2,5g
dla dawki 5g
dla dawki 10g 
</t>
  </si>
  <si>
    <t xml:space="preserve">dla dawki  2,5g
dla dawki 5g
dla dawki 10g 
</t>
  </si>
  <si>
    <t xml:space="preserve">
Nazwa handlowa:
Dawka: 
Postać / Opakowanie:
</t>
  </si>
  <si>
    <t>opakowań a 28 tabl.</t>
  </si>
  <si>
    <t xml:space="preserve">         ^^ Wyroby kompatybilne z urządzeniami do podciśnieniowej terapii leczenia ran Info V.A.C. </t>
  </si>
  <si>
    <t>opakowanie</t>
  </si>
  <si>
    <t>Kod EAN (jeżeli dotyczy)</t>
  </si>
  <si>
    <t xml:space="preserve">Wytwórca </t>
  </si>
  <si>
    <t>Wytwórca</t>
  </si>
  <si>
    <t>Kod EAN (poz. 2, 3 jeżeli dotyczy)</t>
  </si>
  <si>
    <t>Podmiot Odpowiedzialny (poz. 1) Wytwórca  (poz. 2, 3)</t>
  </si>
  <si>
    <t>Producent</t>
  </si>
  <si>
    <t>^ Trwałość chemiczna i fizyczna sporządzonego roztworu do szybkiego wstrzyknięcia
podczas przechowywania przez 3 godziny w kontrolowanej temperaturze pokojowej (15-25°C) udokumentowana w Charakterystyce Produktu leczniczego</t>
  </si>
  <si>
    <r>
      <t>Ilość</t>
    </r>
    <r>
      <rPr>
        <b/>
        <strike/>
        <sz val="11"/>
        <color indexed="8"/>
        <rFont val="Times New Roman"/>
        <family val="1"/>
      </rPr>
      <t xml:space="preserve"> </t>
    </r>
  </si>
  <si>
    <r>
      <t xml:space="preserve">Jednorazowy zbiornik o pojemności 500 ml na wydzielinę z przeźroczystym drenem, z możliwością zablokowania światła drenu i złączem do podłączenia do drenu podkładki odprowadzającej wydzielinę oraz filtrem przeciwbakteryjnym     ^^ </t>
    </r>
    <r>
      <rPr>
        <b/>
        <sz val="11"/>
        <color indexed="8"/>
        <rFont val="Times New Roman"/>
        <family val="1"/>
      </rPr>
      <t xml:space="preserve">
</t>
    </r>
  </si>
  <si>
    <t>proszek do sporządzania roztworu do wstrzykiwań/ do infuzji</t>
  </si>
  <si>
    <t>Oświadczamy, że zamówienie będziemy wykonywać do czasu wyczerpania kwoty wynagrodzenia umownego, nie dłużej jednak niż przez 18 miesięcy od dnia zawarcia umowy.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</si>
  <si>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</si>
  <si>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</si>
  <si>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METHACHOLINE CHLORIDE*</t>
  </si>
  <si>
    <t>*import docelowy</t>
  </si>
  <si>
    <t>Nazwa handlowa:
Dawka:  Na+ 138 mmol/l; Mg ++ 0,5 mmol/l , glukozy 1g/l wapnia 1,25 mmol/l;
Postać / Opakowanie:
Nazwa handlowa:
Dawka:  Na+ 138 mmol/l; Mg ++ 0,5 mmol/l , glukozy 1g/l ,stężenia wapnia 1,5 mmol/l;
Postać / Opakowanie:
Nazwa handlowa:
Dawka:  Na+ 138 mmol/l; Mg ++ 0,5 mmol/l , glukozy 1g/l ,stężenie potasu: 2 mmol/l;
Postać / Opakowanie:
Nazwa handlowa:
Dawka:  Na+ 138 mmol/l; Mg ++ 0,5 mmol/l , glukozy 1g/l ,stężenie potasu:  mmol/l;
Postać / Opakowanie:</t>
  </si>
  <si>
    <t>Dawka:  Na+ 138 mmol/l; Mg ++ 0,5 mmol/l , glukozy 1g/l wapnia 1,25 mmol/l;
Dawka:  Na+ 138 mmol/l; Mg ++ 0,5 mmol/l , glukozy 1g/l ,stężenia wapnia 1,5 mmol/l;
Dawka:  Na+ 138 mmol/l; Mg ++ 0,5 mmol/l , glukozy 1g/l ,stężenie potasu: 2 mmol/l;
Dawka:  Na+ 138 mmol/l; Mg ++ 0,5 mmol/l , glukozy 1g/l ,stężenie potasu:  mmol/l;
Postać / Opakowanie:</t>
  </si>
  <si>
    <r>
      <t>Enoxaparinum natricum</t>
    </r>
    <r>
      <rPr>
        <sz val="11"/>
        <color indexed="10"/>
        <rFont val="Times New Roman"/>
        <family val="1"/>
      </rPr>
      <t>*</t>
    </r>
  </si>
  <si>
    <t>Każda ampułko-strzykawka (0,3 ml) zawiera 1,5 mg soli sodowej fondaparynuksu; subst. pom.: chlorek sodu
woda do wstrzykiwań, kwas solny, wodorotlenek sodu*</t>
  </si>
  <si>
    <t xml:space="preserve">*wymagany jeden podmiot odpowiedzialny </t>
  </si>
  <si>
    <t>postać stała doustna dojelitowa</t>
  </si>
  <si>
    <t xml:space="preserve">Oświadczamy, że oferowane przez nas w części: 19 produkty lecznicze są dopuszczone do obrotu na terenie Polski na zasadach określonych w art. 3 lub 4 ust. 1 i 2 lub 4a  ustawy prawo farmaceutyczne. Jednocześnie oświadczamy, że na każdorazowe wezwanie Zamawiającego przedstawimy dokumenty dopuszczające do obrotu na terenie Polski. (dotyczy wykonawców oferujących produkty lecznicze). </t>
  </si>
  <si>
    <t xml:space="preserve">Oświadczamy, że oferowane przez nas w części: 1-3; 4 poz. 1 – 3, 5; 5 – 18; 28 poz. 1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</si>
  <si>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Podmiot Odpowiedzialny 
Wytwórca  (poz. 4)
 Producent  (poz. 6,7)</t>
  </si>
  <si>
    <t>Kod EAN (poz. 4, 6, 7 jeżeli dotyczy)</t>
  </si>
  <si>
    <t>Propofolum + EDTA</t>
  </si>
  <si>
    <r>
      <t>Cena brutto jednego opakowanie jednostkowego</t>
    </r>
    <r>
      <rPr>
        <b/>
        <strike/>
        <sz val="11"/>
        <color indexed="10"/>
        <rFont val="Times New Roman"/>
        <family val="1"/>
      </rPr>
      <t xml:space="preserve"> </t>
    </r>
  </si>
  <si>
    <t>Woda, maltodekstryna, białko serwatkowe (z mleka krowiego), oleje roślinne (olej słonecznikowy, olej rzepakowy, olej MCT), kazeinian białka mleka krowiego, białko grochu, białko sojowe, regulator kwasowości (kwas cytrynowy), emulgator oleju rybnego (lecytyna sojowa) , wodorotlenek potasu, chlorek potasu, wodorotlenek wapnia, karotenoidy, chlorek choliny, cytrynian sodu, wodorotlenek magnezu, L-askorbinian sodu, żelazawy mleczan, siarczan cynku, siarczan manganu, glukonian miedzi, D-pantotenian wapnia, DL-alfa tokoferyl octan, chlorowodorek tiaminy, chlorowodorek pirydoksyny, ryboflawina, fluorek sodu, octan retinylu, chlorek chromu, kwas pteroilomonoglutaminowy, jodek potasu, D-biotyna, molibdenian sodu, selenin sodu, fitomenadion, cholekalcyferol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</si>
</sst>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trike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trike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trike/>
      <sz val="11"/>
      <color rgb="FFFF0000"/>
      <name val="Times New Roman"/>
      <family val="1"/>
    </font>
    <font>
      <sz val="10"/>
      <color theme="1"/>
      <name val="Arial CE"/>
      <family val="0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Border="0" applyProtection="0">
      <alignment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1" fillId="33" borderId="10" xfId="0" applyFont="1" applyFill="1" applyBorder="1" applyAlignment="1" applyProtection="1">
      <alignment horizontal="left" vertical="top" wrapText="1"/>
      <protection locked="0"/>
    </xf>
    <xf numFmtId="3" fontId="52" fillId="33" borderId="0" xfId="0" applyNumberFormat="1" applyFont="1" applyFill="1" applyAlignment="1" applyProtection="1">
      <alignment horizontal="right" vertical="top" wrapText="1"/>
      <protection locked="0"/>
    </xf>
    <xf numFmtId="0" fontId="52" fillId="33" borderId="0" xfId="0" applyFont="1" applyFill="1" applyAlignment="1" applyProtection="1">
      <alignment horizontal="left" vertical="top"/>
      <protection locked="0"/>
    </xf>
    <xf numFmtId="3" fontId="52" fillId="33" borderId="0" xfId="0" applyNumberFormat="1" applyFont="1" applyFill="1" applyAlignment="1" applyProtection="1">
      <alignment horizontal="left" vertical="top" wrapText="1"/>
      <protection locked="0"/>
    </xf>
    <xf numFmtId="0" fontId="53" fillId="33" borderId="0" xfId="0" applyFont="1" applyFill="1" applyAlignment="1" applyProtection="1">
      <alignment horizontal="left" vertical="top" wrapText="1"/>
      <protection locked="0"/>
    </xf>
    <xf numFmtId="0" fontId="53" fillId="33" borderId="0" xfId="0" applyFont="1" applyFill="1" applyAlignment="1" applyProtection="1">
      <alignment horizontal="left" vertical="top"/>
      <protection locked="0"/>
    </xf>
    <xf numFmtId="0" fontId="52" fillId="33" borderId="0" xfId="0" applyFont="1" applyFill="1" applyAlignment="1" applyProtection="1">
      <alignment horizontal="right" vertical="top"/>
      <protection locked="0"/>
    </xf>
    <xf numFmtId="9" fontId="52" fillId="33" borderId="0" xfId="0" applyNumberFormat="1" applyFont="1" applyFill="1" applyAlignment="1" applyProtection="1">
      <alignment horizontal="left" vertical="top" wrapText="1"/>
      <protection locked="0"/>
    </xf>
    <xf numFmtId="0" fontId="51" fillId="33" borderId="0" xfId="0" applyFont="1" applyFill="1" applyAlignment="1" applyProtection="1">
      <alignment horizontal="left" vertical="top" wrapText="1"/>
      <protection locked="0"/>
    </xf>
    <xf numFmtId="0" fontId="51" fillId="33" borderId="0" xfId="0" applyFont="1" applyFill="1" applyBorder="1" applyAlignment="1" applyProtection="1">
      <alignment horizontal="left" vertical="top" wrapText="1"/>
      <protection locked="0"/>
    </xf>
    <xf numFmtId="3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Border="1" applyAlignment="1" applyProtection="1">
      <alignment horizontal="left" vertical="top" wrapText="1"/>
      <protection locked="0"/>
    </xf>
    <xf numFmtId="0" fontId="51" fillId="33" borderId="0" xfId="0" applyFont="1" applyFill="1" applyBorder="1" applyAlignment="1" applyProtection="1">
      <alignment horizontal="left" vertical="top"/>
      <protection locked="0"/>
    </xf>
    <xf numFmtId="168" fontId="52" fillId="33" borderId="0" xfId="0" applyNumberFormat="1" applyFont="1" applyFill="1" applyBorder="1" applyAlignment="1" applyProtection="1">
      <alignment horizontal="left" vertical="top" wrapText="1"/>
      <protection locked="0"/>
    </xf>
    <xf numFmtId="3" fontId="52" fillId="33" borderId="0" xfId="0" applyNumberFormat="1" applyFont="1" applyFill="1" applyBorder="1" applyAlignment="1" applyProtection="1">
      <alignment horizontal="right" vertical="top" wrapText="1"/>
      <protection locked="0"/>
    </xf>
    <xf numFmtId="0" fontId="51" fillId="33" borderId="11" xfId="0" applyFont="1" applyFill="1" applyBorder="1" applyAlignment="1" applyProtection="1">
      <alignment horizontal="left" vertical="top" wrapText="1"/>
      <protection locked="0"/>
    </xf>
    <xf numFmtId="3" fontId="51" fillId="33" borderId="0" xfId="0" applyNumberFormat="1" applyFont="1" applyFill="1" applyAlignment="1" applyProtection="1">
      <alignment horizontal="left" vertical="top"/>
      <protection locked="0"/>
    </xf>
    <xf numFmtId="3" fontId="51" fillId="33" borderId="0" xfId="0" applyNumberFormat="1" applyFont="1" applyFill="1" applyAlignment="1" applyProtection="1">
      <alignment horizontal="left" vertical="top" wrapText="1"/>
      <protection locked="0"/>
    </xf>
    <xf numFmtId="3" fontId="51" fillId="33" borderId="0" xfId="0" applyNumberFormat="1" applyFont="1" applyFill="1" applyAlignment="1" applyProtection="1">
      <alignment horizontal="righ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4" fontId="5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33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center" wrapText="1"/>
      <protection locked="0"/>
    </xf>
    <xf numFmtId="0" fontId="52" fillId="33" borderId="12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 applyProtection="1">
      <alignment horizontal="left" vertical="top" wrapText="1"/>
      <protection locked="0"/>
    </xf>
    <xf numFmtId="0" fontId="52" fillId="34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34" borderId="11" xfId="48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68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75" fontId="52" fillId="33" borderId="10" xfId="5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82" fontId="52" fillId="35" borderId="14" xfId="5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5" fontId="52" fillId="33" borderId="10" xfId="47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0" xfId="64" applyFont="1" applyFill="1" applyBorder="1" applyAlignment="1">
      <alignment horizontal="center" vertical="center" wrapText="1"/>
    </xf>
    <xf numFmtId="0" fontId="52" fillId="36" borderId="10" xfId="50" applyNumberFormat="1" applyFont="1" applyFill="1" applyBorder="1" applyAlignment="1">
      <alignment horizontal="center" vertical="center" wrapText="1"/>
    </xf>
    <xf numFmtId="0" fontId="52" fillId="33" borderId="10" xfId="50" applyNumberFormat="1" applyFont="1" applyFill="1" applyBorder="1" applyAlignment="1">
      <alignment horizontal="center" vertical="center" wrapText="1"/>
    </xf>
    <xf numFmtId="175" fontId="52" fillId="0" borderId="10" xfId="50" applyNumberFormat="1" applyFont="1" applyFill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60" applyFont="1" applyFill="1" applyBorder="1" applyAlignment="1">
      <alignment horizontal="center" vertical="center" wrapText="1"/>
      <protection/>
    </xf>
    <xf numFmtId="175" fontId="52" fillId="33" borderId="0" xfId="44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center" vertical="center"/>
    </xf>
    <xf numFmtId="3" fontId="51" fillId="34" borderId="10" xfId="48" applyNumberFormat="1" applyFont="1" applyFill="1" applyBorder="1" applyAlignment="1" applyProtection="1">
      <alignment horizontal="left" vertical="top" wrapText="1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0" fontId="52" fillId="0" borderId="10" xfId="64" applyFont="1" applyBorder="1" applyAlignment="1">
      <alignment horizontal="center" vertical="center" wrapText="1"/>
    </xf>
    <xf numFmtId="175" fontId="52" fillId="0" borderId="10" xfId="50" applyNumberFormat="1" applyFont="1" applyFill="1" applyBorder="1" applyAlignment="1">
      <alignment horizontal="center" vertical="center" wrapText="1"/>
    </xf>
    <xf numFmtId="175" fontId="52" fillId="33" borderId="10" xfId="50" applyNumberFormat="1" applyFont="1" applyFill="1" applyBorder="1" applyAlignment="1">
      <alignment horizontal="center" vertical="center" wrapText="1"/>
    </xf>
    <xf numFmtId="182" fontId="52" fillId="33" borderId="10" xfId="5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75" fontId="51" fillId="33" borderId="10" xfId="5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82" fontId="52" fillId="33" borderId="14" xfId="5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3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horizontal="left" vertical="top" wrapText="1"/>
      <protection locked="0"/>
    </xf>
    <xf numFmtId="0" fontId="52" fillId="37" borderId="17" xfId="0" applyFont="1" applyFill="1" applyBorder="1" applyAlignment="1">
      <alignment vertical="center" wrapText="1"/>
    </xf>
    <xf numFmtId="182" fontId="52" fillId="0" borderId="17" xfId="50" applyNumberFormat="1" applyFont="1" applyFill="1" applyBorder="1" applyAlignment="1">
      <alignment vertical="center" wrapText="1"/>
    </xf>
    <xf numFmtId="4" fontId="52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6" xfId="0" applyNumberFormat="1" applyFont="1" applyFill="1" applyBorder="1" applyAlignment="1" applyProtection="1">
      <alignment horizontal="left" vertical="top" wrapText="1"/>
      <protection locked="0"/>
    </xf>
    <xf numFmtId="0" fontId="52" fillId="37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82" fontId="52" fillId="0" borderId="10" xfId="50" applyNumberFormat="1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 wrapText="1"/>
    </xf>
    <xf numFmtId="175" fontId="52" fillId="33" borderId="18" xfId="50" applyNumberFormat="1" applyFont="1" applyFill="1" applyBorder="1" applyAlignment="1">
      <alignment horizontal="center" vertical="center" wrapText="1"/>
    </xf>
    <xf numFmtId="175" fontId="52" fillId="0" borderId="14" xfId="5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3" borderId="10" xfId="0" applyFont="1" applyFill="1" applyBorder="1" applyAlignment="1">
      <alignment vertical="center" wrapText="1"/>
    </xf>
    <xf numFmtId="175" fontId="52" fillId="33" borderId="10" xfId="5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175" fontId="52" fillId="0" borderId="10" xfId="50" applyNumberFormat="1" applyFont="1" applyFill="1" applyBorder="1" applyAlignment="1">
      <alignment vertical="center" wrapText="1"/>
    </xf>
    <xf numFmtId="175" fontId="52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34" borderId="1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73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0" xfId="73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center" vertical="top" wrapText="1"/>
      <protection locked="0"/>
    </xf>
    <xf numFmtId="0" fontId="51" fillId="0" borderId="12" xfId="0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2" fillId="0" borderId="19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3" fontId="51" fillId="34" borderId="11" xfId="48" applyNumberFormat="1" applyFont="1" applyFill="1" applyBorder="1" applyAlignment="1" applyProtection="1">
      <alignment horizontal="left" vertical="top" wrapText="1"/>
      <protection locked="0"/>
    </xf>
    <xf numFmtId="3" fontId="51" fillId="34" borderId="12" xfId="48" applyNumberFormat="1" applyFont="1" applyFill="1" applyBorder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10" xfId="61" applyFont="1" applyBorder="1" applyAlignment="1">
      <alignment horizontal="center" vertical="center" wrapText="1"/>
      <protection/>
    </xf>
    <xf numFmtId="175" fontId="52" fillId="33" borderId="10" xfId="5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2" fillId="0" borderId="20" xfId="0" applyFont="1" applyFill="1" applyBorder="1" applyAlignment="1" applyProtection="1">
      <alignment horizontal="left" vertical="top" wrapText="1"/>
      <protection locked="0"/>
    </xf>
    <xf numFmtId="0" fontId="56" fillId="0" borderId="20" xfId="0" applyFont="1" applyBorder="1" applyAlignment="1">
      <alignment horizontal="left" vertical="top" wrapText="1"/>
    </xf>
    <xf numFmtId="0" fontId="52" fillId="33" borderId="0" xfId="0" applyFont="1" applyFill="1" applyAlignment="1" applyProtection="1">
      <alignment horizontal="left" vertical="top" wrapText="1"/>
      <protection locked="0"/>
    </xf>
    <xf numFmtId="44" fontId="52" fillId="33" borderId="11" xfId="0" applyNumberFormat="1" applyFont="1" applyFill="1" applyBorder="1" applyAlignment="1" applyProtection="1">
      <alignment horizontal="left" vertical="top" wrapText="1"/>
      <protection locked="0"/>
    </xf>
    <xf numFmtId="44" fontId="52" fillId="33" borderId="12" xfId="0" applyNumberFormat="1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0" fontId="57" fillId="0" borderId="20" xfId="0" applyFont="1" applyFill="1" applyBorder="1" applyAlignment="1" applyProtection="1">
      <alignment horizontal="left" vertical="top" wrapText="1"/>
      <protection locked="0"/>
    </xf>
    <xf numFmtId="0" fontId="58" fillId="0" borderId="2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/>
    </xf>
    <xf numFmtId="1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Normalny_Arkusz1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80"/>
  <sheetViews>
    <sheetView showGridLines="0" view="pageBreakPreview" zoomScale="110" zoomScaleNormal="110" zoomScaleSheetLayoutView="110" zoomScalePageLayoutView="115" workbookViewId="0" topLeftCell="A37">
      <selection activeCell="C53" sqref="C53"/>
    </sheetView>
  </sheetViews>
  <sheetFormatPr defaultColWidth="9.00390625" defaultRowHeight="12.75"/>
  <cols>
    <col min="1" max="1" width="9.125" style="41" customWidth="1"/>
    <col min="2" max="2" width="6.125" style="41" customWidth="1"/>
    <col min="3" max="4" width="30.00390625" style="41" customWidth="1"/>
    <col min="5" max="5" width="48.625" style="52" customWidth="1"/>
    <col min="6" max="7" width="9.125" style="41" customWidth="1"/>
    <col min="8" max="8" width="31.00390625" style="41" customWidth="1"/>
    <col min="9" max="9" width="9.125" style="41" customWidth="1"/>
    <col min="10" max="10" width="26.75390625" style="41" customWidth="1"/>
    <col min="11" max="12" width="16.125" style="41" customWidth="1"/>
    <col min="13" max="16384" width="9.125" style="41" customWidth="1"/>
  </cols>
  <sheetData>
    <row r="1" ht="15">
      <c r="E1" s="55" t="s">
        <v>103</v>
      </c>
    </row>
    <row r="2" spans="3:5" ht="15">
      <c r="C2" s="111"/>
      <c r="D2" s="111" t="s">
        <v>57</v>
      </c>
      <c r="E2" s="111"/>
    </row>
    <row r="4" spans="3:4" ht="15">
      <c r="C4" s="41" t="s">
        <v>49</v>
      </c>
      <c r="D4" s="41" t="s">
        <v>84</v>
      </c>
    </row>
    <row r="6" spans="3:5" ht="17.25" customHeight="1">
      <c r="C6" s="41" t="s">
        <v>48</v>
      </c>
      <c r="D6" s="137" t="s">
        <v>102</v>
      </c>
      <c r="E6" s="137"/>
    </row>
    <row r="8" spans="3:5" ht="15">
      <c r="C8" s="82" t="s">
        <v>45</v>
      </c>
      <c r="D8" s="155"/>
      <c r="E8" s="154"/>
    </row>
    <row r="9" spans="3:5" ht="15">
      <c r="C9" s="82" t="s">
        <v>50</v>
      </c>
      <c r="D9" s="145"/>
      <c r="E9" s="146"/>
    </row>
    <row r="10" spans="3:5" ht="15">
      <c r="C10" s="82" t="s">
        <v>44</v>
      </c>
      <c r="D10" s="147"/>
      <c r="E10" s="148"/>
    </row>
    <row r="11" spans="3:5" ht="15">
      <c r="C11" s="82" t="s">
        <v>51</v>
      </c>
      <c r="D11" s="147"/>
      <c r="E11" s="148"/>
    </row>
    <row r="12" spans="3:5" ht="15">
      <c r="C12" s="82" t="s">
        <v>52</v>
      </c>
      <c r="D12" s="147"/>
      <c r="E12" s="148"/>
    </row>
    <row r="13" spans="3:5" ht="15">
      <c r="C13" s="82" t="s">
        <v>53</v>
      </c>
      <c r="D13" s="147"/>
      <c r="E13" s="148"/>
    </row>
    <row r="14" spans="3:5" ht="15">
      <c r="C14" s="82" t="s">
        <v>54</v>
      </c>
      <c r="D14" s="147"/>
      <c r="E14" s="148"/>
    </row>
    <row r="15" spans="3:5" ht="15">
      <c r="C15" s="82" t="s">
        <v>55</v>
      </c>
      <c r="D15" s="147"/>
      <c r="E15" s="148"/>
    </row>
    <row r="16" spans="3:5" ht="15">
      <c r="C16" s="82" t="s">
        <v>56</v>
      </c>
      <c r="D16" s="147"/>
      <c r="E16" s="148"/>
    </row>
    <row r="17" spans="4:5" ht="15">
      <c r="D17" s="51"/>
      <c r="E17" s="112"/>
    </row>
    <row r="18" spans="2:5" ht="15" customHeight="1">
      <c r="B18" s="41" t="s">
        <v>1</v>
      </c>
      <c r="C18" s="136" t="s">
        <v>85</v>
      </c>
      <c r="D18" s="136"/>
      <c r="E18" s="136"/>
    </row>
    <row r="19" spans="3:5" ht="21" customHeight="1">
      <c r="C19" s="34" t="s">
        <v>17</v>
      </c>
      <c r="D19" s="113" t="s">
        <v>0</v>
      </c>
      <c r="E19" s="51"/>
    </row>
    <row r="20" spans="3:5" ht="15">
      <c r="C20" s="44" t="s">
        <v>22</v>
      </c>
      <c r="D20" s="114">
        <f>'część (1)'!H$6</f>
        <v>0</v>
      </c>
      <c r="E20" s="115"/>
    </row>
    <row r="21" spans="3:5" ht="15">
      <c r="C21" s="44" t="s">
        <v>23</v>
      </c>
      <c r="D21" s="114">
        <f>'część (2)'!H$6</f>
        <v>0</v>
      </c>
      <c r="E21" s="115"/>
    </row>
    <row r="22" spans="3:5" ht="15">
      <c r="C22" s="44" t="s">
        <v>24</v>
      </c>
      <c r="D22" s="114">
        <f>'część (3)'!H$6</f>
        <v>0</v>
      </c>
      <c r="E22" s="115"/>
    </row>
    <row r="23" spans="3:5" ht="15">
      <c r="C23" s="44" t="s">
        <v>25</v>
      </c>
      <c r="D23" s="114">
        <f>'część (4)'!H$6</f>
        <v>0</v>
      </c>
      <c r="E23" s="115"/>
    </row>
    <row r="24" spans="3:5" ht="15">
      <c r="C24" s="44" t="s">
        <v>26</v>
      </c>
      <c r="D24" s="114">
        <f>'część (5)'!H$6</f>
        <v>0</v>
      </c>
      <c r="E24" s="115"/>
    </row>
    <row r="25" spans="3:5" ht="15">
      <c r="C25" s="44" t="s">
        <v>27</v>
      </c>
      <c r="D25" s="114">
        <f>'część (6)'!H$6</f>
        <v>0</v>
      </c>
      <c r="E25" s="115"/>
    </row>
    <row r="26" spans="3:5" ht="15">
      <c r="C26" s="44" t="s">
        <v>28</v>
      </c>
      <c r="D26" s="114">
        <f>'część (7)'!H$6</f>
        <v>0</v>
      </c>
      <c r="E26" s="115"/>
    </row>
    <row r="27" spans="3:5" ht="15">
      <c r="C27" s="44" t="s">
        <v>29</v>
      </c>
      <c r="D27" s="114">
        <f>'część (8)'!H$6</f>
        <v>0</v>
      </c>
      <c r="E27" s="115"/>
    </row>
    <row r="28" spans="3:5" ht="15">
      <c r="C28" s="44" t="s">
        <v>30</v>
      </c>
      <c r="D28" s="114">
        <f>'część (9)'!H$6</f>
        <v>0</v>
      </c>
      <c r="E28" s="115"/>
    </row>
    <row r="29" spans="3:5" ht="15">
      <c r="C29" s="44" t="s">
        <v>31</v>
      </c>
      <c r="D29" s="114">
        <f>'część (10)'!H$6</f>
        <v>0</v>
      </c>
      <c r="E29" s="115"/>
    </row>
    <row r="30" spans="3:5" ht="15">
      <c r="C30" s="44" t="s">
        <v>32</v>
      </c>
      <c r="D30" s="114">
        <f>'część (11)'!H$6</f>
        <v>0</v>
      </c>
      <c r="E30" s="115"/>
    </row>
    <row r="31" spans="3:5" ht="15">
      <c r="C31" s="44" t="s">
        <v>33</v>
      </c>
      <c r="D31" s="114">
        <f>'część (12)'!H$6</f>
        <v>0</v>
      </c>
      <c r="E31" s="115"/>
    </row>
    <row r="32" spans="3:5" ht="15">
      <c r="C32" s="44" t="s">
        <v>34</v>
      </c>
      <c r="D32" s="114">
        <f>'część (13)'!H$6</f>
        <v>0</v>
      </c>
      <c r="E32" s="115"/>
    </row>
    <row r="33" spans="3:5" ht="15">
      <c r="C33" s="44" t="s">
        <v>35</v>
      </c>
      <c r="D33" s="114">
        <f>'część (14)'!H$6</f>
        <v>0</v>
      </c>
      <c r="E33" s="115"/>
    </row>
    <row r="34" spans="3:5" ht="15">
      <c r="C34" s="44" t="s">
        <v>36</v>
      </c>
      <c r="D34" s="114">
        <f>'część (15)'!H$6</f>
        <v>0</v>
      </c>
      <c r="E34" s="115"/>
    </row>
    <row r="35" spans="3:5" ht="15">
      <c r="C35" s="44" t="s">
        <v>37</v>
      </c>
      <c r="D35" s="114">
        <f>'część (16)'!H$6</f>
        <v>0</v>
      </c>
      <c r="E35" s="115"/>
    </row>
    <row r="36" spans="3:5" ht="15">
      <c r="C36" s="44" t="s">
        <v>38</v>
      </c>
      <c r="D36" s="114">
        <f>'część (17)'!H$6</f>
        <v>0</v>
      </c>
      <c r="E36" s="115"/>
    </row>
    <row r="37" spans="3:5" ht="15">
      <c r="C37" s="44" t="s">
        <v>39</v>
      </c>
      <c r="D37" s="114">
        <f>'część (18)'!H$6</f>
        <v>0</v>
      </c>
      <c r="E37" s="115"/>
    </row>
    <row r="38" spans="3:5" ht="15">
      <c r="C38" s="44" t="s">
        <v>70</v>
      </c>
      <c r="D38" s="114">
        <f>'część (19)'!H$6</f>
        <v>0</v>
      </c>
      <c r="E38" s="115"/>
    </row>
    <row r="39" spans="3:5" ht="15">
      <c r="C39" s="44" t="s">
        <v>71</v>
      </c>
      <c r="D39" s="114">
        <f>'część (20)'!H$6</f>
        <v>0</v>
      </c>
      <c r="E39" s="115"/>
    </row>
    <row r="40" spans="3:5" ht="15">
      <c r="C40" s="44" t="s">
        <v>72</v>
      </c>
      <c r="D40" s="114">
        <f>'część (21)'!H$6</f>
        <v>0</v>
      </c>
      <c r="E40" s="115"/>
    </row>
    <row r="41" spans="3:5" ht="15">
      <c r="C41" s="44" t="s">
        <v>73</v>
      </c>
      <c r="D41" s="114">
        <f>'część (22)'!H$6</f>
        <v>0</v>
      </c>
      <c r="E41" s="115"/>
    </row>
    <row r="42" spans="3:5" ht="15">
      <c r="C42" s="44" t="s">
        <v>74</v>
      </c>
      <c r="D42" s="114">
        <f>'część (23)'!H$6</f>
        <v>0</v>
      </c>
      <c r="E42" s="115"/>
    </row>
    <row r="43" spans="3:5" ht="15">
      <c r="C43" s="44" t="s">
        <v>75</v>
      </c>
      <c r="D43" s="114">
        <f>'część (24)'!H$6</f>
        <v>0</v>
      </c>
      <c r="E43" s="115"/>
    </row>
    <row r="44" spans="3:5" ht="15">
      <c r="C44" s="44" t="s">
        <v>76</v>
      </c>
      <c r="D44" s="114">
        <f>'część (25)'!H$6</f>
        <v>0</v>
      </c>
      <c r="E44" s="115"/>
    </row>
    <row r="45" spans="3:5" ht="15">
      <c r="C45" s="44" t="s">
        <v>77</v>
      </c>
      <c r="D45" s="114">
        <f>'część (26)'!H$6</f>
        <v>0</v>
      </c>
      <c r="E45" s="115"/>
    </row>
    <row r="46" spans="3:5" ht="15">
      <c r="C46" s="44" t="s">
        <v>78</v>
      </c>
      <c r="D46" s="114">
        <f>'część (27)'!H$6</f>
        <v>0</v>
      </c>
      <c r="E46" s="115"/>
    </row>
    <row r="47" spans="3:5" ht="15">
      <c r="C47" s="44" t="s">
        <v>79</v>
      </c>
      <c r="D47" s="114">
        <f>'część (28)'!H$6</f>
        <v>0</v>
      </c>
      <c r="E47" s="115"/>
    </row>
    <row r="48" spans="4:5" ht="15">
      <c r="D48" s="116"/>
      <c r="E48" s="115"/>
    </row>
    <row r="49" spans="2:5" ht="72.75" customHeight="1">
      <c r="B49" s="41" t="s">
        <v>2</v>
      </c>
      <c r="C49" s="136" t="s">
        <v>295</v>
      </c>
      <c r="D49" s="136"/>
      <c r="E49" s="136"/>
    </row>
    <row r="50" spans="2:5" ht="21" customHeight="1">
      <c r="B50" s="41" t="s">
        <v>3</v>
      </c>
      <c r="C50" s="149" t="s">
        <v>86</v>
      </c>
      <c r="D50" s="136"/>
      <c r="E50" s="150"/>
    </row>
    <row r="51" spans="2:5" ht="33" customHeight="1">
      <c r="B51" s="41" t="s">
        <v>4</v>
      </c>
      <c r="C51" s="139" t="s">
        <v>294</v>
      </c>
      <c r="D51" s="139"/>
      <c r="E51" s="139"/>
    </row>
    <row r="52" spans="2:5" ht="17.25" customHeight="1">
      <c r="B52" s="41" t="s">
        <v>43</v>
      </c>
      <c r="C52" s="117" t="s">
        <v>93</v>
      </c>
      <c r="D52" s="117"/>
      <c r="E52" s="117"/>
    </row>
    <row r="53" spans="3:5" ht="93.75" customHeight="1">
      <c r="C53" s="118" t="s">
        <v>92</v>
      </c>
      <c r="D53" s="144" t="s">
        <v>91</v>
      </c>
      <c r="E53" s="144"/>
    </row>
    <row r="54" spans="3:5" ht="20.25" customHeight="1">
      <c r="C54" s="119"/>
      <c r="D54" s="119" t="s">
        <v>90</v>
      </c>
      <c r="E54" s="117"/>
    </row>
    <row r="55" spans="2:5" s="120" customFormat="1" ht="63.75" customHeight="1">
      <c r="B55" s="120" t="s">
        <v>47</v>
      </c>
      <c r="C55" s="137" t="s">
        <v>306</v>
      </c>
      <c r="D55" s="137"/>
      <c r="E55" s="137"/>
    </row>
    <row r="56" spans="3:5" s="120" customFormat="1" ht="63.75" customHeight="1">
      <c r="C56" s="136" t="s">
        <v>305</v>
      </c>
      <c r="D56" s="136"/>
      <c r="E56" s="136"/>
    </row>
    <row r="57" spans="2:5" s="120" customFormat="1" ht="63.75" customHeight="1">
      <c r="B57" s="120" t="s">
        <v>5</v>
      </c>
      <c r="C57" s="136" t="s">
        <v>97</v>
      </c>
      <c r="D57" s="136"/>
      <c r="E57" s="136"/>
    </row>
    <row r="58" spans="2:5" s="120" customFormat="1" ht="63.75" customHeight="1">
      <c r="B58" s="120" t="s">
        <v>6</v>
      </c>
      <c r="C58" s="136" t="s">
        <v>98</v>
      </c>
      <c r="D58" s="136"/>
      <c r="E58" s="136"/>
    </row>
    <row r="59" spans="2:5" s="120" customFormat="1" ht="63.75" customHeight="1">
      <c r="B59" s="120" t="s">
        <v>80</v>
      </c>
      <c r="C59" s="136" t="s">
        <v>101</v>
      </c>
      <c r="D59" s="136"/>
      <c r="E59" s="136"/>
    </row>
    <row r="60" spans="2:5" ht="36" customHeight="1">
      <c r="B60" s="120" t="s">
        <v>94</v>
      </c>
      <c r="C60" s="137" t="s">
        <v>87</v>
      </c>
      <c r="D60" s="137"/>
      <c r="E60" s="137"/>
    </row>
    <row r="61" spans="2:5" ht="21" customHeight="1">
      <c r="B61" s="120" t="s">
        <v>95</v>
      </c>
      <c r="C61" s="138" t="s">
        <v>88</v>
      </c>
      <c r="D61" s="138"/>
      <c r="E61" s="138"/>
    </row>
    <row r="62" spans="2:5" ht="39" customHeight="1">
      <c r="B62" s="120" t="s">
        <v>96</v>
      </c>
      <c r="C62" s="137" t="s">
        <v>89</v>
      </c>
      <c r="D62" s="137"/>
      <c r="E62" s="137"/>
    </row>
    <row r="63" spans="2:5" ht="96.75" customHeight="1">
      <c r="B63" s="120" t="s">
        <v>99</v>
      </c>
      <c r="C63" s="137" t="s">
        <v>296</v>
      </c>
      <c r="D63" s="137"/>
      <c r="E63" s="137"/>
    </row>
    <row r="64" spans="2:5" ht="18" customHeight="1">
      <c r="B64" s="41" t="s">
        <v>100</v>
      </c>
      <c r="C64" s="49" t="s">
        <v>7</v>
      </c>
      <c r="D64" s="42"/>
      <c r="E64" s="41"/>
    </row>
    <row r="65" spans="2:5" ht="18" customHeight="1">
      <c r="B65" s="121"/>
      <c r="C65" s="140" t="s">
        <v>19</v>
      </c>
      <c r="D65" s="153"/>
      <c r="E65" s="141"/>
    </row>
    <row r="66" spans="3:5" ht="18" customHeight="1">
      <c r="C66" s="140" t="s">
        <v>8</v>
      </c>
      <c r="D66" s="141"/>
      <c r="E66" s="44"/>
    </row>
    <row r="67" spans="3:5" ht="18" customHeight="1">
      <c r="C67" s="142"/>
      <c r="D67" s="143"/>
      <c r="E67" s="44"/>
    </row>
    <row r="68" spans="3:5" ht="18" customHeight="1">
      <c r="C68" s="142"/>
      <c r="D68" s="143"/>
      <c r="E68" s="44"/>
    </row>
    <row r="69" spans="3:5" ht="18" customHeight="1">
      <c r="C69" s="142"/>
      <c r="D69" s="143"/>
      <c r="E69" s="44"/>
    </row>
    <row r="70" spans="3:5" ht="18" customHeight="1">
      <c r="C70" s="122" t="s">
        <v>10</v>
      </c>
      <c r="D70" s="122"/>
      <c r="E70" s="55"/>
    </row>
    <row r="71" spans="3:5" ht="18" customHeight="1">
      <c r="C71" s="140" t="s">
        <v>20</v>
      </c>
      <c r="D71" s="153"/>
      <c r="E71" s="141"/>
    </row>
    <row r="72" spans="3:5" ht="18" customHeight="1">
      <c r="C72" s="123" t="s">
        <v>8</v>
      </c>
      <c r="D72" s="124" t="s">
        <v>9</v>
      </c>
      <c r="E72" s="125" t="s">
        <v>11</v>
      </c>
    </row>
    <row r="73" spans="3:5" ht="18" customHeight="1">
      <c r="C73" s="126"/>
      <c r="D73" s="124"/>
      <c r="E73" s="127"/>
    </row>
    <row r="74" spans="3:5" ht="18" customHeight="1">
      <c r="C74" s="126"/>
      <c r="D74" s="124"/>
      <c r="E74" s="127"/>
    </row>
    <row r="75" spans="3:5" ht="18" customHeight="1">
      <c r="C75" s="122"/>
      <c r="D75" s="122"/>
      <c r="E75" s="55"/>
    </row>
    <row r="76" spans="3:5" ht="18" customHeight="1">
      <c r="C76" s="140" t="s">
        <v>21</v>
      </c>
      <c r="D76" s="153"/>
      <c r="E76" s="141"/>
    </row>
    <row r="77" spans="3:5" ht="18" customHeight="1">
      <c r="C77" s="140" t="s">
        <v>12</v>
      </c>
      <c r="D77" s="141"/>
      <c r="E77" s="44"/>
    </row>
    <row r="78" spans="3:5" ht="18" customHeight="1">
      <c r="C78" s="154"/>
      <c r="D78" s="154"/>
      <c r="E78" s="44"/>
    </row>
    <row r="79" spans="3:5" ht="34.5" customHeight="1">
      <c r="C79" s="40"/>
      <c r="D79" s="128"/>
      <c r="E79" s="128"/>
    </row>
    <row r="80" spans="3:5" ht="21" customHeight="1">
      <c r="C80" s="151"/>
      <c r="D80" s="152"/>
      <c r="E80" s="152"/>
    </row>
  </sheetData>
  <sheetProtection/>
  <mergeCells count="34">
    <mergeCell ref="D6:E6"/>
    <mergeCell ref="D13:E13"/>
    <mergeCell ref="D11:E11"/>
    <mergeCell ref="D14:E14"/>
    <mergeCell ref="D8:E8"/>
    <mergeCell ref="D16:E16"/>
    <mergeCell ref="D15:E15"/>
    <mergeCell ref="C80:E80"/>
    <mergeCell ref="C62:E62"/>
    <mergeCell ref="C65:E65"/>
    <mergeCell ref="C68:D68"/>
    <mergeCell ref="C69:D69"/>
    <mergeCell ref="C71:E71"/>
    <mergeCell ref="C76:E76"/>
    <mergeCell ref="C77:D77"/>
    <mergeCell ref="C78:D78"/>
    <mergeCell ref="C18:E18"/>
    <mergeCell ref="D53:E53"/>
    <mergeCell ref="C58:E58"/>
    <mergeCell ref="C59:E59"/>
    <mergeCell ref="D9:E9"/>
    <mergeCell ref="D10:E10"/>
    <mergeCell ref="D12:E12"/>
    <mergeCell ref="C50:E50"/>
    <mergeCell ref="C55:E55"/>
    <mergeCell ref="C57:E57"/>
    <mergeCell ref="C49:E49"/>
    <mergeCell ref="C60:E60"/>
    <mergeCell ref="C61:E61"/>
    <mergeCell ref="C51:E51"/>
    <mergeCell ref="C66:D66"/>
    <mergeCell ref="C67:D67"/>
    <mergeCell ref="C63:E63"/>
    <mergeCell ref="C56:E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0" workbookViewId="0" topLeftCell="A1">
      <selection activeCell="H17" sqref="H17"/>
    </sheetView>
  </sheetViews>
  <sheetFormatPr defaultColWidth="9.00390625" defaultRowHeight="12.75"/>
  <cols>
    <col min="1" max="1" width="5.375" style="38" customWidth="1"/>
    <col min="2" max="2" width="19.125" style="38" customWidth="1"/>
    <col min="3" max="3" width="17.00390625" style="38" customWidth="1"/>
    <col min="4" max="4" width="31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9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SUM(N11:N13)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61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83.25" customHeight="1">
      <c r="A11" s="24" t="s">
        <v>1</v>
      </c>
      <c r="B11" s="60" t="s">
        <v>156</v>
      </c>
      <c r="C11" s="60" t="s">
        <v>157</v>
      </c>
      <c r="D11" s="60" t="s">
        <v>158</v>
      </c>
      <c r="E11" s="84">
        <v>18</v>
      </c>
      <c r="F11" s="33" t="s">
        <v>69</v>
      </c>
      <c r="G11" s="25" t="s">
        <v>271</v>
      </c>
      <c r="H11" s="25"/>
      <c r="I11" s="25"/>
      <c r="J11" s="26" t="s">
        <v>266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86.25" customHeight="1">
      <c r="A12" s="24" t="s">
        <v>2</v>
      </c>
      <c r="B12" s="60" t="s">
        <v>159</v>
      </c>
      <c r="C12" s="60" t="s">
        <v>157</v>
      </c>
      <c r="D12" s="60" t="s">
        <v>160</v>
      </c>
      <c r="E12" s="84">
        <v>18</v>
      </c>
      <c r="F12" s="33" t="s">
        <v>69</v>
      </c>
      <c r="G12" s="25" t="s">
        <v>271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1:14" ht="80.25" customHeight="1">
      <c r="A13" s="24" t="s">
        <v>3</v>
      </c>
      <c r="B13" s="60" t="s">
        <v>161</v>
      </c>
      <c r="C13" s="60" t="s">
        <v>162</v>
      </c>
      <c r="D13" s="60" t="s">
        <v>163</v>
      </c>
      <c r="E13" s="84">
        <v>18</v>
      </c>
      <c r="F13" s="33" t="s">
        <v>69</v>
      </c>
      <c r="G13" s="25" t="s">
        <v>271</v>
      </c>
      <c r="H13" s="24"/>
      <c r="I13" s="24"/>
      <c r="J13" s="24"/>
      <c r="K13" s="24"/>
      <c r="L13" s="25" t="str">
        <f>IF(K13=0,"0,00",IF(K13&gt;0,ROUND(E13/K13,2)))</f>
        <v>0,00</v>
      </c>
      <c r="M13" s="24"/>
      <c r="N13" s="27">
        <f>ROUND(L13*ROUND(M13,2),2)</f>
        <v>0</v>
      </c>
    </row>
    <row r="14" ht="15">
      <c r="E14" s="28"/>
    </row>
    <row r="15" spans="2:7" ht="19.5" customHeight="1">
      <c r="B15" s="149" t="s">
        <v>273</v>
      </c>
      <c r="C15" s="149"/>
      <c r="D15" s="149"/>
      <c r="E15" s="149"/>
      <c r="F15" s="149"/>
      <c r="G15" s="149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SheetLayoutView="90" zoomScalePageLayoutView="80" workbookViewId="0" topLeftCell="A1">
      <selection activeCell="E4" sqref="E4"/>
    </sheetView>
  </sheetViews>
  <sheetFormatPr defaultColWidth="9.00390625" defaultRowHeight="12.75"/>
  <cols>
    <col min="1" max="1" width="5.375" style="38" customWidth="1"/>
    <col min="2" max="2" width="19.125" style="38" customWidth="1"/>
    <col min="3" max="3" width="17.75390625" style="38" customWidth="1"/>
    <col min="4" max="4" width="22.125" style="38" customWidth="1"/>
    <col min="5" max="5" width="13.75390625" style="30" customWidth="1"/>
    <col min="6" max="6" width="23.753906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10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60">
      <c r="A11" s="24" t="s">
        <v>1</v>
      </c>
      <c r="B11" s="66" t="s">
        <v>164</v>
      </c>
      <c r="C11" s="66" t="s">
        <v>165</v>
      </c>
      <c r="D11" s="66" t="s">
        <v>166</v>
      </c>
      <c r="E11" s="86">
        <v>37000</v>
      </c>
      <c r="F11" s="31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3" ht="15">
      <c r="B13" s="2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110" zoomScaleSheetLayoutView="90" zoomScalePageLayoutView="85" workbookViewId="0" topLeftCell="A1">
      <selection activeCell="E14" sqref="E14"/>
    </sheetView>
  </sheetViews>
  <sheetFormatPr defaultColWidth="9.00390625" defaultRowHeight="12.75"/>
  <cols>
    <col min="1" max="1" width="5.375" style="38" customWidth="1"/>
    <col min="2" max="2" width="20.25390625" style="38" customWidth="1"/>
    <col min="3" max="3" width="12.25390625" style="38" customWidth="1"/>
    <col min="4" max="4" width="33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11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0" t="s">
        <v>167</v>
      </c>
      <c r="C11" s="60" t="s">
        <v>168</v>
      </c>
      <c r="D11" s="60" t="s">
        <v>293</v>
      </c>
      <c r="E11" s="85">
        <v>45000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0" t="s">
        <v>167</v>
      </c>
      <c r="C12" s="60" t="s">
        <v>169</v>
      </c>
      <c r="D12" s="60" t="s">
        <v>293</v>
      </c>
      <c r="E12" s="85">
        <v>2000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ht="15">
      <c r="E13" s="28"/>
    </row>
    <row r="14" ht="15">
      <c r="B14" s="29" t="s">
        <v>117</v>
      </c>
    </row>
    <row r="15" spans="2:14" ht="34.5" customHeight="1">
      <c r="B15" s="149" t="s">
        <v>290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</sheetData>
  <sheetProtection/>
  <mergeCells count="3">
    <mergeCell ref="G2:I2"/>
    <mergeCell ref="H6:I6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0" workbookViewId="0" topLeftCell="A1">
      <selection activeCell="D18" sqref="D18"/>
    </sheetView>
  </sheetViews>
  <sheetFormatPr defaultColWidth="9.00390625" defaultRowHeight="12.75"/>
  <cols>
    <col min="1" max="1" width="5.375" style="38" customWidth="1"/>
    <col min="2" max="2" width="17.75390625" style="38" customWidth="1"/>
    <col min="3" max="3" width="12.625" style="38" customWidth="1"/>
    <col min="4" max="4" width="40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12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66.75" customHeight="1">
      <c r="A11" s="24" t="s">
        <v>1</v>
      </c>
      <c r="B11" s="66" t="s">
        <v>170</v>
      </c>
      <c r="C11" s="66" t="s">
        <v>171</v>
      </c>
      <c r="D11" s="66" t="s">
        <v>172</v>
      </c>
      <c r="E11" s="86">
        <v>20</v>
      </c>
      <c r="F11" s="31" t="s">
        <v>69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spans="2:5" ht="15">
      <c r="B13" s="29"/>
      <c r="E13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SheetLayoutView="90" zoomScalePageLayoutView="80" workbookViewId="0" topLeftCell="A1">
      <selection activeCell="D19" sqref="D19"/>
    </sheetView>
  </sheetViews>
  <sheetFormatPr defaultColWidth="9.00390625" defaultRowHeight="12.75"/>
  <cols>
    <col min="1" max="1" width="5.375" style="38" customWidth="1"/>
    <col min="2" max="2" width="22.25390625" style="38" customWidth="1"/>
    <col min="3" max="3" width="13.00390625" style="38" customWidth="1"/>
    <col min="4" max="4" width="29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13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1" t="s">
        <v>173</v>
      </c>
      <c r="C11" s="66" t="s">
        <v>174</v>
      </c>
      <c r="D11" s="87" t="s">
        <v>175</v>
      </c>
      <c r="E11" s="86">
        <v>27</v>
      </c>
      <c r="F11" s="31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77" zoomScaleSheetLayoutView="90" zoomScalePageLayoutView="80" workbookViewId="0" topLeftCell="A1">
      <selection activeCell="E12" sqref="E12"/>
    </sheetView>
  </sheetViews>
  <sheetFormatPr defaultColWidth="9.00390625" defaultRowHeight="12.75"/>
  <cols>
    <col min="1" max="1" width="5.375" style="39" customWidth="1"/>
    <col min="2" max="2" width="42.00390625" style="39" customWidth="1"/>
    <col min="3" max="3" width="18.125" style="39" customWidth="1"/>
    <col min="4" max="4" width="11.625" style="39" customWidth="1"/>
    <col min="5" max="5" width="13.75390625" style="4" customWidth="1"/>
    <col min="6" max="6" width="14.125" style="39" customWidth="1"/>
    <col min="7" max="7" width="36.125" style="39" customWidth="1"/>
    <col min="8" max="8" width="31.00390625" style="39" customWidth="1"/>
    <col min="9" max="9" width="19.25390625" style="39" customWidth="1"/>
    <col min="10" max="10" width="26.75390625" style="39" customWidth="1"/>
    <col min="11" max="12" width="16.125" style="39" customWidth="1"/>
    <col min="13" max="13" width="17.125" style="39" customWidth="1"/>
    <col min="14" max="14" width="18.625" style="39" customWidth="1"/>
    <col min="15" max="15" width="8.00390625" style="39" customWidth="1"/>
    <col min="16" max="16" width="15.875" style="39" customWidth="1"/>
    <col min="17" max="17" width="15.875" style="8" customWidth="1"/>
    <col min="18" max="18" width="15.875" style="39" customWidth="1"/>
    <col min="19" max="20" width="14.25390625" style="39" customWidth="1"/>
    <col min="21" max="21" width="15.25390625" style="39" customWidth="1"/>
    <col min="22" max="16384" width="9.125" style="39" customWidth="1"/>
  </cols>
  <sheetData>
    <row r="1" spans="2:20" ht="15">
      <c r="B1" s="3" t="str">
        <f>'formularz oferty'!D4</f>
        <v>DFP.271.18.2021.AM</v>
      </c>
      <c r="N1" s="7" t="s">
        <v>104</v>
      </c>
      <c r="S1" s="3"/>
      <c r="T1" s="3"/>
    </row>
    <row r="2" spans="7:9" ht="15">
      <c r="G2" s="170"/>
      <c r="H2" s="170"/>
      <c r="I2" s="170"/>
    </row>
    <row r="3" ht="15">
      <c r="N3" s="7" t="s">
        <v>62</v>
      </c>
    </row>
    <row r="4" spans="2:17" ht="15">
      <c r="B4" s="9" t="s">
        <v>13</v>
      </c>
      <c r="C4" s="1">
        <v>14</v>
      </c>
      <c r="D4" s="10"/>
      <c r="E4" s="11"/>
      <c r="F4" s="12"/>
      <c r="G4" s="13" t="s">
        <v>18</v>
      </c>
      <c r="H4" s="12"/>
      <c r="I4" s="10"/>
      <c r="J4" s="12"/>
      <c r="K4" s="12"/>
      <c r="L4" s="12"/>
      <c r="M4" s="12"/>
      <c r="N4" s="12"/>
      <c r="Q4" s="39"/>
    </row>
    <row r="5" spans="2:17" ht="15">
      <c r="B5" s="9"/>
      <c r="C5" s="10"/>
      <c r="D5" s="10"/>
      <c r="E5" s="11"/>
      <c r="F5" s="12"/>
      <c r="G5" s="13"/>
      <c r="H5" s="12"/>
      <c r="I5" s="10"/>
      <c r="J5" s="12"/>
      <c r="K5" s="12"/>
      <c r="L5" s="12"/>
      <c r="M5" s="12"/>
      <c r="N5" s="12"/>
      <c r="Q5" s="39"/>
    </row>
    <row r="6" spans="1:17" ht="15">
      <c r="A6" s="9"/>
      <c r="B6" s="9"/>
      <c r="C6" s="14"/>
      <c r="D6" s="14"/>
      <c r="E6" s="15"/>
      <c r="F6" s="12"/>
      <c r="G6" s="16" t="s">
        <v>0</v>
      </c>
      <c r="H6" s="171">
        <f>N11</f>
        <v>0</v>
      </c>
      <c r="I6" s="172"/>
      <c r="Q6" s="39"/>
    </row>
    <row r="7" spans="1:17" ht="15">
      <c r="A7" s="9"/>
      <c r="C7" s="12"/>
      <c r="D7" s="12"/>
      <c r="E7" s="15"/>
      <c r="F7" s="12"/>
      <c r="G7" s="12"/>
      <c r="H7" s="12"/>
      <c r="I7" s="12"/>
      <c r="J7" s="12"/>
      <c r="K7" s="12"/>
      <c r="L7" s="12"/>
      <c r="Q7" s="39"/>
    </row>
    <row r="8" spans="1:17" ht="15">
      <c r="A8" s="9"/>
      <c r="B8" s="17"/>
      <c r="C8" s="18"/>
      <c r="D8" s="18"/>
      <c r="E8" s="19"/>
      <c r="F8" s="18"/>
      <c r="G8" s="18"/>
      <c r="H8" s="18"/>
      <c r="I8" s="18"/>
      <c r="J8" s="18"/>
      <c r="K8" s="18"/>
      <c r="L8" s="18"/>
      <c r="Q8" s="39"/>
    </row>
    <row r="9" spans="2:17" ht="15">
      <c r="B9" s="9"/>
      <c r="E9" s="2"/>
      <c r="Q9" s="39"/>
    </row>
    <row r="10" spans="1:14" s="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291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275</v>
      </c>
      <c r="M10" s="34" t="s">
        <v>276</v>
      </c>
      <c r="N10" s="34" t="s">
        <v>16</v>
      </c>
    </row>
    <row r="11" spans="1:14" ht="216.75" customHeight="1">
      <c r="A11" s="20" t="s">
        <v>1</v>
      </c>
      <c r="B11" s="66" t="s">
        <v>176</v>
      </c>
      <c r="C11" s="66" t="s">
        <v>177</v>
      </c>
      <c r="D11" s="66" t="s">
        <v>178</v>
      </c>
      <c r="E11" s="88">
        <v>10000</v>
      </c>
      <c r="F11" s="32" t="s">
        <v>274</v>
      </c>
      <c r="G11" s="21" t="s">
        <v>277</v>
      </c>
      <c r="H11" s="21"/>
      <c r="I11" s="21"/>
      <c r="J11" s="22" t="s">
        <v>278</v>
      </c>
      <c r="K11" s="21"/>
      <c r="L11" s="21"/>
      <c r="M11" s="21"/>
      <c r="N11" s="23">
        <f>ROUND(L11*ROUND(M11,2),2)</f>
        <v>0</v>
      </c>
    </row>
    <row r="13" spans="2:4" ht="17.25" customHeight="1">
      <c r="B13" s="170" t="s">
        <v>179</v>
      </c>
      <c r="C13" s="170"/>
      <c r="D13" s="170"/>
    </row>
    <row r="14" ht="15">
      <c r="B14" s="3"/>
    </row>
    <row r="15" spans="1:3" ht="77.25" customHeight="1">
      <c r="A15" s="5"/>
      <c r="B15" s="6"/>
      <c r="C15" s="5"/>
    </row>
    <row r="16" spans="1:3" ht="15">
      <c r="A16" s="5"/>
      <c r="B16" s="6"/>
      <c r="C16" s="5"/>
    </row>
    <row r="17" spans="1:3" ht="15">
      <c r="A17" s="5"/>
      <c r="B17" s="6"/>
      <c r="C17" s="5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77" zoomScaleSheetLayoutView="90" zoomScalePageLayoutView="80" workbookViewId="0" topLeftCell="A1">
      <selection activeCell="J14" sqref="J14"/>
    </sheetView>
  </sheetViews>
  <sheetFormatPr defaultColWidth="9.00390625" defaultRowHeight="12.75"/>
  <cols>
    <col min="1" max="1" width="5.375" style="38" customWidth="1"/>
    <col min="2" max="2" width="38.25390625" style="38" customWidth="1"/>
    <col min="3" max="3" width="16.00390625" style="38" customWidth="1"/>
    <col min="4" max="4" width="13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15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275</v>
      </c>
      <c r="M10" s="34" t="s">
        <v>276</v>
      </c>
      <c r="N10" s="34" t="s">
        <v>16</v>
      </c>
    </row>
    <row r="11" spans="1:14" ht="249.75" customHeight="1">
      <c r="A11" s="24" t="s">
        <v>1</v>
      </c>
      <c r="B11" s="66" t="s">
        <v>176</v>
      </c>
      <c r="C11" s="66" t="s">
        <v>177</v>
      </c>
      <c r="D11" s="66" t="s">
        <v>178</v>
      </c>
      <c r="E11" s="88">
        <v>5000</v>
      </c>
      <c r="F11" s="32" t="s">
        <v>274</v>
      </c>
      <c r="G11" s="25" t="s">
        <v>277</v>
      </c>
      <c r="H11" s="25"/>
      <c r="I11" s="25"/>
      <c r="J11" s="26" t="s">
        <v>279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spans="2:7" ht="20.25" customHeight="1">
      <c r="B13" s="149" t="s">
        <v>179</v>
      </c>
      <c r="C13" s="149"/>
      <c r="D13" s="149"/>
      <c r="E13" s="149"/>
      <c r="F13" s="149"/>
      <c r="G13" s="149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0" workbookViewId="0" topLeftCell="A1">
      <selection activeCell="D11" sqref="D11"/>
    </sheetView>
  </sheetViews>
  <sheetFormatPr defaultColWidth="9.00390625" defaultRowHeight="12.75"/>
  <cols>
    <col min="1" max="1" width="5.375" style="38" customWidth="1"/>
    <col min="2" max="2" width="16.875" style="38" customWidth="1"/>
    <col min="3" max="3" width="15.875" style="38" customWidth="1"/>
    <col min="4" max="4" width="37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16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66" customHeight="1">
      <c r="A11" s="24" t="s">
        <v>1</v>
      </c>
      <c r="B11" s="66" t="s">
        <v>180</v>
      </c>
      <c r="C11" s="66" t="s">
        <v>181</v>
      </c>
      <c r="D11" s="66" t="s">
        <v>182</v>
      </c>
      <c r="E11" s="62">
        <v>30</v>
      </c>
      <c r="F11" s="31" t="s">
        <v>68</v>
      </c>
      <c r="G11" s="25" t="s">
        <v>280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spans="2:6" ht="110.25" customHeight="1">
      <c r="B13" s="149"/>
      <c r="C13" s="149"/>
      <c r="D13" s="149"/>
      <c r="E13" s="149"/>
      <c r="F13" s="149"/>
    </row>
    <row r="14" ht="235.5" customHeight="1"/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77" zoomScaleSheetLayoutView="90" zoomScalePageLayoutView="80" workbookViewId="0" topLeftCell="A1">
      <selection activeCell="J32" sqref="J32"/>
    </sheetView>
  </sheetViews>
  <sheetFormatPr defaultColWidth="9.00390625" defaultRowHeight="12.75"/>
  <cols>
    <col min="1" max="1" width="5.375" style="38" customWidth="1"/>
    <col min="2" max="2" width="20.75390625" style="38" customWidth="1"/>
    <col min="3" max="3" width="17.75390625" style="38" customWidth="1"/>
    <col min="4" max="4" width="29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17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89" t="s">
        <v>183</v>
      </c>
      <c r="C11" s="89" t="s">
        <v>184</v>
      </c>
      <c r="D11" s="89" t="s">
        <v>185</v>
      </c>
      <c r="E11" s="90">
        <v>40</v>
      </c>
      <c r="F11" s="31" t="s">
        <v>281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ht="15">
      <c r="B13" s="2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90" zoomScaleNormal="90" zoomScaleSheetLayoutView="90" zoomScalePageLayoutView="80" workbookViewId="0" topLeftCell="A4">
      <selection activeCell="B18" sqref="B18:F18"/>
    </sheetView>
  </sheetViews>
  <sheetFormatPr defaultColWidth="9.00390625" defaultRowHeight="12.75"/>
  <cols>
    <col min="1" max="1" width="5.375" style="38" customWidth="1"/>
    <col min="2" max="2" width="23.375" style="38" customWidth="1"/>
    <col min="3" max="3" width="22.375" style="38" customWidth="1"/>
    <col min="4" max="4" width="23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18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SUM(N11:N16)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0" t="s">
        <v>186</v>
      </c>
      <c r="C11" s="60" t="s">
        <v>187</v>
      </c>
      <c r="D11" s="66" t="s">
        <v>188</v>
      </c>
      <c r="E11" s="85">
        <v>5000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 aca="true" t="shared" si="0" ref="L11:L16">IF(K11=0,"0,00",IF(K11&gt;0,ROUND(E11/K11,2)))</f>
        <v>0,00</v>
      </c>
      <c r="M11" s="25"/>
      <c r="N11" s="27">
        <f aca="true" t="shared" si="1" ref="N11:N16">ROUND(L11*ROUND(M11,2),2)</f>
        <v>0</v>
      </c>
    </row>
    <row r="12" spans="1:14" ht="45">
      <c r="A12" s="24" t="s">
        <v>2</v>
      </c>
      <c r="B12" s="60" t="s">
        <v>189</v>
      </c>
      <c r="C12" s="60" t="s">
        <v>171</v>
      </c>
      <c r="D12" s="60" t="s">
        <v>190</v>
      </c>
      <c r="E12" s="85">
        <v>3500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 t="shared" si="0"/>
        <v>0,00</v>
      </c>
      <c r="M12" s="24"/>
      <c r="N12" s="27">
        <f t="shared" si="1"/>
        <v>0</v>
      </c>
    </row>
    <row r="13" spans="1:14" ht="45">
      <c r="A13" s="24" t="s">
        <v>3</v>
      </c>
      <c r="B13" s="60" t="s">
        <v>191</v>
      </c>
      <c r="C13" s="60" t="s">
        <v>83</v>
      </c>
      <c r="D13" s="60" t="s">
        <v>192</v>
      </c>
      <c r="E13" s="85">
        <v>1500</v>
      </c>
      <c r="F13" s="33" t="s">
        <v>68</v>
      </c>
      <c r="G13" s="25" t="s">
        <v>67</v>
      </c>
      <c r="H13" s="24"/>
      <c r="I13" s="24"/>
      <c r="J13" s="24"/>
      <c r="K13" s="24"/>
      <c r="L13" s="25" t="str">
        <f t="shared" si="0"/>
        <v>0,00</v>
      </c>
      <c r="M13" s="24"/>
      <c r="N13" s="27">
        <f t="shared" si="1"/>
        <v>0</v>
      </c>
    </row>
    <row r="14" spans="1:14" ht="45">
      <c r="A14" s="24" t="s">
        <v>4</v>
      </c>
      <c r="B14" s="60" t="s">
        <v>193</v>
      </c>
      <c r="C14" s="60" t="s">
        <v>194</v>
      </c>
      <c r="D14" s="60" t="s">
        <v>195</v>
      </c>
      <c r="E14" s="85">
        <v>200</v>
      </c>
      <c r="F14" s="33" t="s">
        <v>68</v>
      </c>
      <c r="G14" s="25" t="s">
        <v>67</v>
      </c>
      <c r="H14" s="24"/>
      <c r="I14" s="24"/>
      <c r="J14" s="24"/>
      <c r="K14" s="24"/>
      <c r="L14" s="25" t="str">
        <f t="shared" si="0"/>
        <v>0,00</v>
      </c>
      <c r="M14" s="24"/>
      <c r="N14" s="27">
        <f t="shared" si="1"/>
        <v>0</v>
      </c>
    </row>
    <row r="15" spans="1:14" ht="45">
      <c r="A15" s="24" t="s">
        <v>43</v>
      </c>
      <c r="B15" s="60" t="s">
        <v>193</v>
      </c>
      <c r="C15" s="60" t="s">
        <v>196</v>
      </c>
      <c r="D15" s="60" t="s">
        <v>197</v>
      </c>
      <c r="E15" s="85">
        <v>650</v>
      </c>
      <c r="F15" s="33" t="s">
        <v>68</v>
      </c>
      <c r="G15" s="25" t="s">
        <v>67</v>
      </c>
      <c r="H15" s="24"/>
      <c r="I15" s="24"/>
      <c r="J15" s="24"/>
      <c r="K15" s="24"/>
      <c r="L15" s="25" t="str">
        <f t="shared" si="0"/>
        <v>0,00</v>
      </c>
      <c r="M15" s="24"/>
      <c r="N15" s="27">
        <f t="shared" si="1"/>
        <v>0</v>
      </c>
    </row>
    <row r="16" spans="1:14" ht="45">
      <c r="A16" s="24" t="s">
        <v>47</v>
      </c>
      <c r="B16" s="60" t="s">
        <v>198</v>
      </c>
      <c r="C16" s="60" t="s">
        <v>199</v>
      </c>
      <c r="D16" s="60" t="s">
        <v>200</v>
      </c>
      <c r="E16" s="85">
        <v>1500</v>
      </c>
      <c r="F16" s="33" t="s">
        <v>68</v>
      </c>
      <c r="G16" s="25" t="s">
        <v>67</v>
      </c>
      <c r="H16" s="24"/>
      <c r="I16" s="24"/>
      <c r="J16" s="24"/>
      <c r="K16" s="24"/>
      <c r="L16" s="25" t="str">
        <f t="shared" si="0"/>
        <v>0,00</v>
      </c>
      <c r="M16" s="24"/>
      <c r="N16" s="27">
        <f t="shared" si="1"/>
        <v>0</v>
      </c>
    </row>
    <row r="18" spans="2:6" ht="18.75" customHeight="1">
      <c r="B18" s="149" t="s">
        <v>201</v>
      </c>
      <c r="C18" s="149"/>
      <c r="D18" s="149"/>
      <c r="E18" s="149"/>
      <c r="F18" s="149"/>
    </row>
    <row r="19" spans="2:7" ht="18.75" customHeight="1">
      <c r="B19" s="149"/>
      <c r="C19" s="149"/>
      <c r="D19" s="149"/>
      <c r="E19" s="149"/>
      <c r="F19" s="149"/>
      <c r="G19" s="149"/>
    </row>
  </sheetData>
  <sheetProtection/>
  <mergeCells count="4">
    <mergeCell ref="G2:I2"/>
    <mergeCell ref="H6:I6"/>
    <mergeCell ref="B18:F18"/>
    <mergeCell ref="B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E28" sqref="E28"/>
    </sheetView>
  </sheetViews>
  <sheetFormatPr defaultColWidth="9.00390625" defaultRowHeight="12.75"/>
  <cols>
    <col min="1" max="1" width="5.375" style="38" customWidth="1"/>
    <col min="2" max="2" width="24.375" style="38" customWidth="1"/>
    <col min="3" max="3" width="14.00390625" style="38" customWidth="1"/>
    <col min="4" max="4" width="35.875" style="38" customWidth="1"/>
    <col min="5" max="5" width="10.37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64</v>
      </c>
      <c r="E10" s="37" t="s">
        <v>61</v>
      </c>
      <c r="F10" s="35"/>
      <c r="G10" s="34" t="str">
        <f>"Nazwa handlowa /
"&amp;C10&amp;" / 
"&amp;D10</f>
        <v>Nazwa handlowa /
Dawka / 
Postać/Opakowanie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0" t="s">
        <v>105</v>
      </c>
      <c r="C11" s="61" t="s">
        <v>106</v>
      </c>
      <c r="D11" s="60" t="s">
        <v>107</v>
      </c>
      <c r="E11" s="62">
        <v>1000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15">
      <c r="E12" s="28"/>
    </row>
    <row r="13" ht="15">
      <c r="B13" s="29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view="pageBreakPreview" zoomScale="90" zoomScaleNormal="90" zoomScaleSheetLayoutView="90" zoomScalePageLayoutView="80" workbookViewId="0" topLeftCell="A4">
      <selection activeCell="J27" sqref="J27"/>
    </sheetView>
  </sheetViews>
  <sheetFormatPr defaultColWidth="9.00390625" defaultRowHeight="12.75"/>
  <cols>
    <col min="1" max="1" width="5.375" style="38" customWidth="1"/>
    <col min="2" max="2" width="19.25390625" style="38" customWidth="1"/>
    <col min="3" max="3" width="13.625" style="38" customWidth="1"/>
    <col min="4" max="4" width="36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19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59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91" t="s">
        <v>297</v>
      </c>
      <c r="C11" s="46" t="s">
        <v>83</v>
      </c>
      <c r="D11" s="46" t="s">
        <v>202</v>
      </c>
      <c r="E11" s="92">
        <v>72</v>
      </c>
      <c r="F11" s="31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2:6" ht="15">
      <c r="B12" s="174" t="s">
        <v>298</v>
      </c>
      <c r="C12" s="175"/>
      <c r="D12" s="175"/>
      <c r="E12" s="132"/>
      <c r="F12" s="131"/>
    </row>
    <row r="13" spans="2:7" ht="21.75" customHeight="1">
      <c r="B13" s="173"/>
      <c r="C13" s="173"/>
      <c r="D13" s="173"/>
      <c r="E13" s="173"/>
      <c r="F13" s="173"/>
      <c r="G13" s="130"/>
    </row>
    <row r="14" spans="2:7" ht="21" customHeight="1">
      <c r="B14" s="173"/>
      <c r="C14" s="173"/>
      <c r="D14" s="173"/>
      <c r="E14" s="173"/>
      <c r="F14" s="173"/>
      <c r="G14" s="173"/>
    </row>
  </sheetData>
  <sheetProtection/>
  <mergeCells count="5">
    <mergeCell ref="G2:I2"/>
    <mergeCell ref="H6:I6"/>
    <mergeCell ref="B13:F13"/>
    <mergeCell ref="B14:G14"/>
    <mergeCell ref="B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0" workbookViewId="0" topLeftCell="A4">
      <selection activeCell="I12" sqref="I12"/>
    </sheetView>
  </sheetViews>
  <sheetFormatPr defaultColWidth="9.00390625" defaultRowHeight="12.75"/>
  <cols>
    <col min="1" max="1" width="5.375" style="38" customWidth="1"/>
    <col min="2" max="2" width="47.875" style="38" customWidth="1"/>
    <col min="3" max="3" width="13.875" style="38" customWidth="1"/>
    <col min="4" max="4" width="13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20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150.75" customHeight="1">
      <c r="A11" s="93" t="s">
        <v>1</v>
      </c>
      <c r="B11" s="94" t="s">
        <v>203</v>
      </c>
      <c r="C11" s="94" t="s">
        <v>204</v>
      </c>
      <c r="D11" s="94" t="s">
        <v>205</v>
      </c>
      <c r="E11" s="95">
        <v>300</v>
      </c>
      <c r="F11" s="45" t="s">
        <v>68</v>
      </c>
      <c r="G11" s="96" t="s">
        <v>67</v>
      </c>
      <c r="H11" s="96"/>
      <c r="I11" s="96"/>
      <c r="J11" s="97"/>
      <c r="K11" s="96"/>
      <c r="L11" s="96" t="str">
        <f>IF(K11=0,"0,00",IF(K11&gt;0,ROUND(E11/K11,2)))</f>
        <v>0,00</v>
      </c>
      <c r="M11" s="96"/>
      <c r="N11" s="98">
        <f>ROUND(L11*ROUND(M11,2),2)</f>
        <v>0</v>
      </c>
    </row>
    <row r="12" spans="1:14" ht="142.5" customHeight="1">
      <c r="A12" s="24" t="s">
        <v>2</v>
      </c>
      <c r="B12" s="99" t="s">
        <v>206</v>
      </c>
      <c r="C12" s="100" t="s">
        <v>207</v>
      </c>
      <c r="D12" s="99" t="s">
        <v>208</v>
      </c>
      <c r="E12" s="101">
        <v>200</v>
      </c>
      <c r="F12" s="33" t="s">
        <v>68</v>
      </c>
      <c r="G12" s="129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4" spans="2:4" ht="14.25" customHeight="1">
      <c r="B14" s="149" t="s">
        <v>209</v>
      </c>
      <c r="C14" s="149"/>
      <c r="D14" s="149"/>
    </row>
    <row r="15" spans="2:7" ht="18.75" customHeight="1">
      <c r="B15" s="149" t="s">
        <v>210</v>
      </c>
      <c r="C15" s="149"/>
      <c r="D15" s="149"/>
      <c r="E15" s="149"/>
      <c r="F15" s="149"/>
      <c r="G15" s="149"/>
    </row>
  </sheetData>
  <sheetProtection/>
  <mergeCells count="4">
    <mergeCell ref="G2:I2"/>
    <mergeCell ref="H6:I6"/>
    <mergeCell ref="B15:G15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view="pageBreakPreview" zoomScale="90" zoomScaleNormal="90" zoomScaleSheetLayoutView="90" zoomScalePageLayoutView="80" workbookViewId="0" topLeftCell="A8">
      <selection activeCell="J12" sqref="J12"/>
    </sheetView>
  </sheetViews>
  <sheetFormatPr defaultColWidth="9.00390625" defaultRowHeight="12.75"/>
  <cols>
    <col min="1" max="1" width="5.375" style="38" customWidth="1"/>
    <col min="2" max="2" width="41.875" style="38" customWidth="1"/>
    <col min="3" max="3" width="11.00390625" style="38" customWidth="1"/>
    <col min="4" max="4" width="15.00390625" style="38" customWidth="1"/>
    <col min="5" max="5" width="16.37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21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286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338.25" customHeight="1">
      <c r="A11" s="24" t="s">
        <v>1</v>
      </c>
      <c r="B11" s="102" t="s">
        <v>211</v>
      </c>
      <c r="C11" s="102" t="s">
        <v>212</v>
      </c>
      <c r="D11" s="102" t="s">
        <v>213</v>
      </c>
      <c r="E11" s="103">
        <v>10800</v>
      </c>
      <c r="F11" s="31" t="s">
        <v>69</v>
      </c>
      <c r="G11" s="133" t="s">
        <v>299</v>
      </c>
      <c r="H11" s="25"/>
      <c r="I11" s="25"/>
      <c r="J11" s="135" t="s">
        <v>300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ht="210" customHeight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="90" zoomScaleNormal="90" zoomScaleSheetLayoutView="90" zoomScalePageLayoutView="80" workbookViewId="0" topLeftCell="A1">
      <selection activeCell="D5" sqref="D5"/>
    </sheetView>
  </sheetViews>
  <sheetFormatPr defaultColWidth="9.00390625" defaultRowHeight="12.75"/>
  <cols>
    <col min="1" max="1" width="5.375" style="38" customWidth="1"/>
    <col min="2" max="2" width="28.625" style="38" customWidth="1"/>
    <col min="3" max="3" width="19.375" style="38" customWidth="1"/>
    <col min="4" max="4" width="22.2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22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286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89" t="s">
        <v>214</v>
      </c>
      <c r="C11" s="89" t="s">
        <v>215</v>
      </c>
      <c r="D11" s="89" t="s">
        <v>216</v>
      </c>
      <c r="E11" s="104">
        <v>200</v>
      </c>
      <c r="F11" s="33" t="s">
        <v>69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SheetLayoutView="90" zoomScalePageLayoutView="80" workbookViewId="0" topLeftCell="A4">
      <selection activeCell="B18" sqref="B18"/>
    </sheetView>
  </sheetViews>
  <sheetFormatPr defaultColWidth="9.00390625" defaultRowHeight="12.75"/>
  <cols>
    <col min="1" max="1" width="5.375" style="38" customWidth="1"/>
    <col min="2" max="2" width="46.125" style="38" customWidth="1"/>
    <col min="3" max="3" width="15.625" style="38" customWidth="1"/>
    <col min="4" max="4" width="13.00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23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SUM(N11:N14)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158" t="s">
        <v>61</v>
      </c>
      <c r="F10" s="159"/>
      <c r="G10" s="34" t="str">
        <f>"Nazwa handlowa /
"&amp;C10&amp;" / 
"&amp;D10</f>
        <v>Nazwa handlowa /
Dawka / 
Postać /Opakowanie</v>
      </c>
      <c r="H10" s="34" t="s">
        <v>286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57" customHeight="1">
      <c r="A11" s="24" t="s">
        <v>1</v>
      </c>
      <c r="B11" s="106" t="s">
        <v>217</v>
      </c>
      <c r="C11" s="106" t="s">
        <v>218</v>
      </c>
      <c r="D11" s="106" t="s">
        <v>219</v>
      </c>
      <c r="E11" s="107">
        <v>500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60" customHeight="1">
      <c r="A12" s="24" t="s">
        <v>2</v>
      </c>
      <c r="B12" s="106" t="s">
        <v>217</v>
      </c>
      <c r="C12" s="106" t="s">
        <v>220</v>
      </c>
      <c r="D12" s="106" t="s">
        <v>219</v>
      </c>
      <c r="E12" s="107">
        <v>360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>IF(K12=0,"0,00",IF(K12&gt;0,ROUND(E12/K12,2)))</f>
        <v>0,00</v>
      </c>
      <c r="M12" s="25"/>
      <c r="N12" s="27">
        <f>ROUND(L12*ROUND(M12,2),2)</f>
        <v>0</v>
      </c>
    </row>
    <row r="13" spans="1:14" ht="46.5" customHeight="1">
      <c r="A13" s="24" t="s">
        <v>3</v>
      </c>
      <c r="B13" s="106" t="s">
        <v>221</v>
      </c>
      <c r="C13" s="106" t="s">
        <v>222</v>
      </c>
      <c r="D13" s="106" t="s">
        <v>219</v>
      </c>
      <c r="E13" s="107">
        <v>1800</v>
      </c>
      <c r="F13" s="33" t="s">
        <v>68</v>
      </c>
      <c r="G13" s="25" t="s">
        <v>67</v>
      </c>
      <c r="H13" s="25"/>
      <c r="I13" s="25"/>
      <c r="J13" s="26"/>
      <c r="K13" s="25"/>
      <c r="L13" s="25" t="str">
        <f>IF(K13=0,"0,00",IF(K13&gt;0,ROUND(E13/K13,2)))</f>
        <v>0,00</v>
      </c>
      <c r="M13" s="25"/>
      <c r="N13" s="27">
        <f>ROUND(L13*ROUND(M13,2),2)</f>
        <v>0</v>
      </c>
    </row>
    <row r="14" spans="1:14" ht="50.25" customHeight="1">
      <c r="A14" s="24" t="s">
        <v>4</v>
      </c>
      <c r="B14" s="106" t="s">
        <v>221</v>
      </c>
      <c r="C14" s="106" t="s">
        <v>223</v>
      </c>
      <c r="D14" s="106" t="s">
        <v>219</v>
      </c>
      <c r="E14" s="107">
        <v>3000</v>
      </c>
      <c r="F14" s="33" t="s">
        <v>68</v>
      </c>
      <c r="G14" s="25" t="s">
        <v>67</v>
      </c>
      <c r="H14" s="25"/>
      <c r="I14" s="25"/>
      <c r="J14" s="26"/>
      <c r="K14" s="25"/>
      <c r="L14" s="25" t="str">
        <f>IF(K14=0,"0,00",IF(K14&gt;0,ROUND(E14/K14,2)))</f>
        <v>0,00</v>
      </c>
      <c r="M14" s="25"/>
      <c r="N14" s="27">
        <f>ROUND(L14*ROUND(M14,2),2)</f>
        <v>0</v>
      </c>
    </row>
    <row r="15" spans="2:11" ht="15">
      <c r="B15" s="105" t="s">
        <v>224</v>
      </c>
      <c r="C15" s="105"/>
      <c r="D15" s="176"/>
      <c r="E15" s="176"/>
      <c r="F15" s="176"/>
      <c r="G15" s="176"/>
      <c r="H15" s="176"/>
      <c r="I15" s="176"/>
      <c r="J15" s="105"/>
      <c r="K15" s="105"/>
    </row>
  </sheetData>
  <sheetProtection/>
  <mergeCells count="4">
    <mergeCell ref="G2:I2"/>
    <mergeCell ref="H6:I6"/>
    <mergeCell ref="E10:F10"/>
    <mergeCell ref="D15:I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view="pageBreakPreview" zoomScale="90" zoomScaleNormal="110" zoomScaleSheetLayoutView="90" zoomScalePageLayoutView="80" workbookViewId="0" topLeftCell="A16">
      <selection activeCell="D6" sqref="D6"/>
    </sheetView>
  </sheetViews>
  <sheetFormatPr defaultColWidth="9.00390625" defaultRowHeight="12.75"/>
  <cols>
    <col min="1" max="1" width="5.375" style="38" customWidth="1"/>
    <col min="2" max="2" width="48.25390625" style="38" customWidth="1"/>
    <col min="3" max="3" width="11.625" style="38" customWidth="1"/>
    <col min="4" max="4" width="14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24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SUM(N11:N19)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286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90" customHeight="1">
      <c r="A11" s="24" t="s">
        <v>1</v>
      </c>
      <c r="B11" s="106" t="s">
        <v>225</v>
      </c>
      <c r="C11" s="108" t="s">
        <v>226</v>
      </c>
      <c r="D11" s="106" t="s">
        <v>227</v>
      </c>
      <c r="E11" s="109">
        <v>50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94.5" customHeight="1">
      <c r="A12" s="24" t="s">
        <v>2</v>
      </c>
      <c r="B12" s="106" t="s">
        <v>292</v>
      </c>
      <c r="C12" s="106" t="s">
        <v>228</v>
      </c>
      <c r="D12" s="106" t="s">
        <v>229</v>
      </c>
      <c r="E12" s="109">
        <v>50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1:14" ht="152.25" customHeight="1">
      <c r="A13" s="24" t="s">
        <v>3</v>
      </c>
      <c r="B13" s="106" t="s">
        <v>230</v>
      </c>
      <c r="C13" s="106" t="s">
        <v>231</v>
      </c>
      <c r="D13" s="106" t="s">
        <v>232</v>
      </c>
      <c r="E13" s="109">
        <v>60</v>
      </c>
      <c r="F13" s="33" t="s">
        <v>68</v>
      </c>
      <c r="G13" s="25" t="s">
        <v>67</v>
      </c>
      <c r="H13" s="24"/>
      <c r="I13" s="24"/>
      <c r="J13" s="24"/>
      <c r="K13" s="24"/>
      <c r="L13" s="25" t="str">
        <f>IF(K13=0,"0,00",IF(K13&gt;0,ROUND(E13/K13,2)))</f>
        <v>0,00</v>
      </c>
      <c r="M13" s="24"/>
      <c r="N13" s="27">
        <f>ROUND(L13*ROUND(M13,2),2)</f>
        <v>0</v>
      </c>
    </row>
    <row r="14" spans="1:14" ht="155.25" customHeight="1">
      <c r="A14" s="24" t="s">
        <v>4</v>
      </c>
      <c r="B14" s="106" t="s">
        <v>233</v>
      </c>
      <c r="C14" s="106" t="s">
        <v>234</v>
      </c>
      <c r="D14" s="106" t="s">
        <v>235</v>
      </c>
      <c r="E14" s="109">
        <v>60</v>
      </c>
      <c r="F14" s="33" t="s">
        <v>68</v>
      </c>
      <c r="G14" s="25" t="s">
        <v>67</v>
      </c>
      <c r="H14" s="24"/>
      <c r="I14" s="24"/>
      <c r="J14" s="24"/>
      <c r="K14" s="24"/>
      <c r="L14" s="25" t="str">
        <f aca="true" t="shared" si="0" ref="L14:L19">IF(K14=0,"0,00",IF(K14&gt;0,ROUND(E14/K14,2)))</f>
        <v>0,00</v>
      </c>
      <c r="M14" s="24"/>
      <c r="N14" s="27">
        <f aca="true" t="shared" si="1" ref="N14:N19">ROUND(L14*ROUND(M14,2),2)</f>
        <v>0</v>
      </c>
    </row>
    <row r="15" spans="1:14" ht="177.75" customHeight="1">
      <c r="A15" s="24" t="s">
        <v>43</v>
      </c>
      <c r="B15" s="106" t="s">
        <v>236</v>
      </c>
      <c r="C15" s="106" t="s">
        <v>231</v>
      </c>
      <c r="D15" s="106" t="s">
        <v>232</v>
      </c>
      <c r="E15" s="109">
        <v>50</v>
      </c>
      <c r="F15" s="33" t="s">
        <v>68</v>
      </c>
      <c r="G15" s="25" t="s">
        <v>67</v>
      </c>
      <c r="H15" s="24"/>
      <c r="I15" s="24"/>
      <c r="J15" s="24"/>
      <c r="K15" s="24"/>
      <c r="L15" s="25" t="str">
        <f t="shared" si="0"/>
        <v>0,00</v>
      </c>
      <c r="M15" s="24"/>
      <c r="N15" s="27">
        <f t="shared" si="1"/>
        <v>0</v>
      </c>
    </row>
    <row r="16" spans="1:14" ht="145.5" customHeight="1">
      <c r="A16" s="24" t="s">
        <v>47</v>
      </c>
      <c r="B16" s="106" t="s">
        <v>237</v>
      </c>
      <c r="C16" s="106" t="s">
        <v>234</v>
      </c>
      <c r="D16" s="106" t="s">
        <v>238</v>
      </c>
      <c r="E16" s="109">
        <v>50</v>
      </c>
      <c r="F16" s="33" t="s">
        <v>68</v>
      </c>
      <c r="G16" s="25" t="s">
        <v>67</v>
      </c>
      <c r="H16" s="24"/>
      <c r="I16" s="24"/>
      <c r="J16" s="24"/>
      <c r="K16" s="24"/>
      <c r="L16" s="25" t="str">
        <f t="shared" si="0"/>
        <v>0,00</v>
      </c>
      <c r="M16" s="24"/>
      <c r="N16" s="27">
        <f t="shared" si="1"/>
        <v>0</v>
      </c>
    </row>
    <row r="17" spans="1:14" ht="140.25" customHeight="1">
      <c r="A17" s="24" t="s">
        <v>5</v>
      </c>
      <c r="B17" s="106" t="s">
        <v>239</v>
      </c>
      <c r="C17" s="106" t="s">
        <v>240</v>
      </c>
      <c r="D17" s="106" t="s">
        <v>241</v>
      </c>
      <c r="E17" s="109">
        <v>50</v>
      </c>
      <c r="F17" s="33" t="s">
        <v>68</v>
      </c>
      <c r="G17" s="25" t="s">
        <v>67</v>
      </c>
      <c r="H17" s="24"/>
      <c r="I17" s="24"/>
      <c r="J17" s="24"/>
      <c r="K17" s="24"/>
      <c r="L17" s="25" t="str">
        <f t="shared" si="0"/>
        <v>0,00</v>
      </c>
      <c r="M17" s="24"/>
      <c r="N17" s="27">
        <f t="shared" si="1"/>
        <v>0</v>
      </c>
    </row>
    <row r="18" spans="1:14" ht="45">
      <c r="A18" s="24" t="s">
        <v>6</v>
      </c>
      <c r="B18" s="100" t="s">
        <v>242</v>
      </c>
      <c r="C18" s="106"/>
      <c r="D18" s="106" t="s">
        <v>243</v>
      </c>
      <c r="E18" s="109">
        <v>50</v>
      </c>
      <c r="F18" s="33" t="s">
        <v>68</v>
      </c>
      <c r="G18" s="25" t="s">
        <v>67</v>
      </c>
      <c r="H18" s="24"/>
      <c r="I18" s="24"/>
      <c r="J18" s="24"/>
      <c r="K18" s="24"/>
      <c r="L18" s="25" t="str">
        <f t="shared" si="0"/>
        <v>0,00</v>
      </c>
      <c r="M18" s="24"/>
      <c r="N18" s="27">
        <f t="shared" si="1"/>
        <v>0</v>
      </c>
    </row>
    <row r="19" spans="1:14" ht="180">
      <c r="A19" s="24" t="s">
        <v>80</v>
      </c>
      <c r="B19" s="100" t="s">
        <v>244</v>
      </c>
      <c r="C19" s="106" t="s">
        <v>245</v>
      </c>
      <c r="D19" s="106" t="s">
        <v>246</v>
      </c>
      <c r="E19" s="109">
        <v>50</v>
      </c>
      <c r="F19" s="33" t="s">
        <v>68</v>
      </c>
      <c r="G19" s="25" t="s">
        <v>67</v>
      </c>
      <c r="H19" s="24"/>
      <c r="I19" s="24"/>
      <c r="J19" s="24"/>
      <c r="K19" s="24"/>
      <c r="L19" s="25" t="str">
        <f t="shared" si="0"/>
        <v>0,00</v>
      </c>
      <c r="M19" s="24"/>
      <c r="N19" s="27">
        <f t="shared" si="1"/>
        <v>0</v>
      </c>
    </row>
    <row r="21" spans="2:6" ht="18" customHeight="1">
      <c r="B21" s="150" t="s">
        <v>282</v>
      </c>
      <c r="C21" s="150"/>
      <c r="D21" s="150"/>
      <c r="E21" s="150"/>
      <c r="F21" s="150"/>
    </row>
  </sheetData>
  <sheetProtection/>
  <mergeCells count="3">
    <mergeCell ref="B21:F21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1"/>
  <sheetViews>
    <sheetView showGridLines="0" view="pageBreakPreview" zoomScale="90" zoomScaleNormal="110" zoomScaleSheetLayoutView="90" zoomScalePageLayoutView="80" workbookViewId="0" topLeftCell="A1">
      <selection activeCell="D4" sqref="D4"/>
    </sheetView>
  </sheetViews>
  <sheetFormatPr defaultColWidth="9.00390625" defaultRowHeight="12.75"/>
  <cols>
    <col min="1" max="1" width="5.375" style="38" customWidth="1"/>
    <col min="2" max="2" width="19.375" style="38" customWidth="1"/>
    <col min="3" max="3" width="21.875" style="38" customWidth="1"/>
    <col min="4" max="4" width="27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25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286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6" t="s">
        <v>247</v>
      </c>
      <c r="C11" s="66" t="s">
        <v>249</v>
      </c>
      <c r="D11" s="66" t="s">
        <v>248</v>
      </c>
      <c r="E11" s="85">
        <v>1100</v>
      </c>
      <c r="F11" s="31" t="s">
        <v>283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view="pageBreakPreview" zoomScale="90" zoomScaleNormal="77" zoomScaleSheetLayoutView="90" zoomScalePageLayoutView="80" workbookViewId="0" topLeftCell="A1">
      <selection activeCell="E24" sqref="E24"/>
    </sheetView>
  </sheetViews>
  <sheetFormatPr defaultColWidth="9.00390625" defaultRowHeight="12.75"/>
  <cols>
    <col min="1" max="1" width="5.375" style="38" customWidth="1"/>
    <col min="2" max="2" width="41.25390625" style="38" customWidth="1"/>
    <col min="3" max="3" width="13.75390625" style="38" customWidth="1"/>
    <col min="4" max="4" width="13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26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285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9.5" customHeight="1">
      <c r="A11" s="24" t="s">
        <v>1</v>
      </c>
      <c r="B11" s="46" t="s">
        <v>250</v>
      </c>
      <c r="C11" s="46" t="s">
        <v>251</v>
      </c>
      <c r="D11" s="46" t="s">
        <v>252</v>
      </c>
      <c r="E11" s="110">
        <v>500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52.5" customHeight="1">
      <c r="A12" s="24" t="s">
        <v>2</v>
      </c>
      <c r="B12" s="46" t="s">
        <v>253</v>
      </c>
      <c r="C12" s="46" t="s">
        <v>254</v>
      </c>
      <c r="D12" s="46" t="s">
        <v>255</v>
      </c>
      <c r="E12" s="110">
        <v>1600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>IF(K12=0,"0,00",IF(K12&gt;0,ROUND(E12/K12,2)))</f>
        <v>0,00</v>
      </c>
      <c r="M12" s="25"/>
      <c r="N12" s="27">
        <f>ROUND(L12*ROUND(M12,2),2)</f>
        <v>0</v>
      </c>
    </row>
    <row r="14" spans="2:6" ht="21.75" customHeight="1">
      <c r="B14" s="149" t="s">
        <v>224</v>
      </c>
      <c r="C14" s="149"/>
      <c r="D14" s="149"/>
      <c r="E14" s="149"/>
      <c r="F14" s="149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="90" zoomScaleNormal="77" zoomScaleSheetLayoutView="90" zoomScalePageLayoutView="80" workbookViewId="0" topLeftCell="A1">
      <selection activeCell="J16" sqref="J16"/>
    </sheetView>
  </sheetViews>
  <sheetFormatPr defaultColWidth="9.00390625" defaultRowHeight="12.75"/>
  <cols>
    <col min="1" max="1" width="5.375" style="38" customWidth="1"/>
    <col min="2" max="2" width="45.375" style="38" customWidth="1"/>
    <col min="3" max="3" width="11.25390625" style="38" customWidth="1"/>
    <col min="4" max="4" width="12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27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289</v>
      </c>
      <c r="I10" s="34" t="str">
        <f>B10</f>
        <v>Skład</v>
      </c>
      <c r="J10" s="34" t="s">
        <v>284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 customHeight="1">
      <c r="A11" s="154" t="s">
        <v>1</v>
      </c>
      <c r="B11" s="179" t="s">
        <v>311</v>
      </c>
      <c r="C11" s="163" t="s">
        <v>256</v>
      </c>
      <c r="D11" s="163" t="s">
        <v>257</v>
      </c>
      <c r="E11" s="165">
        <v>5400</v>
      </c>
      <c r="F11" s="166" t="s">
        <v>283</v>
      </c>
      <c r="G11" s="162" t="s">
        <v>67</v>
      </c>
      <c r="H11" s="160"/>
      <c r="I11" s="160"/>
      <c r="J11" s="177"/>
      <c r="K11" s="160"/>
      <c r="L11" s="162" t="str">
        <f>IF(K11=0,"0,00",IF(K11&gt;0,ROUND(E11/K11,2)))</f>
        <v>0,00</v>
      </c>
      <c r="M11" s="160"/>
      <c r="N11" s="178">
        <f>ROUND(L11*ROUND(M11,2),2)</f>
        <v>0</v>
      </c>
    </row>
    <row r="12" spans="1:14" ht="235.5" customHeight="1">
      <c r="A12" s="154"/>
      <c r="B12" s="180"/>
      <c r="C12" s="163"/>
      <c r="D12" s="163"/>
      <c r="E12" s="165"/>
      <c r="F12" s="166"/>
      <c r="G12" s="162"/>
      <c r="H12" s="160"/>
      <c r="I12" s="160"/>
      <c r="J12" s="177"/>
      <c r="K12" s="160"/>
      <c r="L12" s="162"/>
      <c r="M12" s="160"/>
      <c r="N12" s="178"/>
    </row>
  </sheetData>
  <sheetProtection/>
  <mergeCells count="16">
    <mergeCell ref="G11:G12"/>
    <mergeCell ref="G2:I2"/>
    <mergeCell ref="H6:I6"/>
    <mergeCell ref="B11:B12"/>
    <mergeCell ref="H11:H12"/>
    <mergeCell ref="I11:I12"/>
    <mergeCell ref="J11:J12"/>
    <mergeCell ref="K11:K12"/>
    <mergeCell ref="L11:L12"/>
    <mergeCell ref="M11:M12"/>
    <mergeCell ref="N11:N12"/>
    <mergeCell ref="A11:A12"/>
    <mergeCell ref="C11:C12"/>
    <mergeCell ref="D11:D12"/>
    <mergeCell ref="E11:E12"/>
    <mergeCell ref="F11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77" zoomScaleNormal="77" zoomScaleSheetLayoutView="77" zoomScalePageLayoutView="80" workbookViewId="0" topLeftCell="A1">
      <selection activeCell="L30" sqref="L30"/>
    </sheetView>
  </sheetViews>
  <sheetFormatPr defaultColWidth="9.00390625" defaultRowHeight="12.75"/>
  <cols>
    <col min="1" max="1" width="5.375" style="38" customWidth="1"/>
    <col min="2" max="2" width="18.75390625" style="38" customWidth="1"/>
    <col min="3" max="3" width="15.375" style="38" customWidth="1"/>
    <col min="4" max="4" width="35.8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28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SUM(N11:N13)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288</v>
      </c>
      <c r="I10" s="34" t="str">
        <f>B10</f>
        <v>Skład</v>
      </c>
      <c r="J10" s="34" t="s">
        <v>287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6" t="s">
        <v>301</v>
      </c>
      <c r="C11" s="66" t="s">
        <v>258</v>
      </c>
      <c r="D11" s="60" t="s">
        <v>264</v>
      </c>
      <c r="E11" s="84">
        <v>9000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0" t="s">
        <v>259</v>
      </c>
      <c r="C12" s="60" t="s">
        <v>260</v>
      </c>
      <c r="D12" s="60" t="s">
        <v>261</v>
      </c>
      <c r="E12" s="84">
        <v>9000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1:14" ht="45">
      <c r="A13" s="24" t="s">
        <v>3</v>
      </c>
      <c r="B13" s="60" t="s">
        <v>262</v>
      </c>
      <c r="C13" s="60" t="s">
        <v>260</v>
      </c>
      <c r="D13" s="60" t="s">
        <v>263</v>
      </c>
      <c r="E13" s="84">
        <v>9000</v>
      </c>
      <c r="F13" s="33" t="s">
        <v>69</v>
      </c>
      <c r="G13" s="25" t="s">
        <v>67</v>
      </c>
      <c r="H13" s="24"/>
      <c r="I13" s="24"/>
      <c r="J13" s="24"/>
      <c r="K13" s="24"/>
      <c r="L13" s="25" t="str">
        <f>IF(K13=0,"0,00",IF(K13&gt;0,ROUND(E13/K13,2)))</f>
        <v>0,00</v>
      </c>
      <c r="M13" s="24"/>
      <c r="N13" s="27">
        <f>ROUND(L13*ROUND(M13,2),2)</f>
        <v>0</v>
      </c>
    </row>
    <row r="15" spans="2:6" ht="21.75" customHeight="1">
      <c r="B15" s="149" t="s">
        <v>265</v>
      </c>
      <c r="C15" s="149"/>
      <c r="D15" s="149"/>
      <c r="E15" s="149"/>
      <c r="F15" s="149"/>
    </row>
  </sheetData>
  <sheetProtection/>
  <mergeCells count="3">
    <mergeCell ref="G2:I2"/>
    <mergeCell ref="H6:I6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="90" zoomScaleNormal="90" zoomScaleSheetLayoutView="90" zoomScalePageLayoutView="85" workbookViewId="0" topLeftCell="A1">
      <selection activeCell="C8" sqref="C8"/>
    </sheetView>
  </sheetViews>
  <sheetFormatPr defaultColWidth="9.00390625" defaultRowHeight="12.75"/>
  <cols>
    <col min="1" max="1" width="5.375" style="38" customWidth="1"/>
    <col min="2" max="2" width="19.875" style="38" customWidth="1"/>
    <col min="3" max="3" width="40.375" style="38" customWidth="1"/>
    <col min="4" max="4" width="17.75390625" style="38" customWidth="1"/>
    <col min="5" max="5" width="8.375" style="30" customWidth="1"/>
    <col min="6" max="6" width="13.753906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2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SUM(N11:N15)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3" t="s">
        <v>108</v>
      </c>
      <c r="C11" s="63" t="s">
        <v>109</v>
      </c>
      <c r="D11" s="64" t="s">
        <v>110</v>
      </c>
      <c r="E11" s="65">
        <v>22000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60">
      <c r="A12" s="24" t="s">
        <v>2</v>
      </c>
      <c r="B12" s="63" t="s">
        <v>108</v>
      </c>
      <c r="C12" s="63" t="s">
        <v>111</v>
      </c>
      <c r="D12" s="63" t="s">
        <v>112</v>
      </c>
      <c r="E12" s="65">
        <v>16000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>IF(K12=0,"0,00",IF(K12&gt;0,ROUND(E12/K12,2)))</f>
        <v>0,00</v>
      </c>
      <c r="M12" s="25"/>
      <c r="N12" s="27">
        <f>ROUND(L12*ROUND(M12,2),2)</f>
        <v>0</v>
      </c>
    </row>
    <row r="13" spans="1:14" ht="60">
      <c r="A13" s="24" t="s">
        <v>3</v>
      </c>
      <c r="B13" s="63" t="s">
        <v>108</v>
      </c>
      <c r="C13" s="63" t="s">
        <v>113</v>
      </c>
      <c r="D13" s="63" t="s">
        <v>112</v>
      </c>
      <c r="E13" s="65">
        <v>65500</v>
      </c>
      <c r="F13" s="33" t="s">
        <v>68</v>
      </c>
      <c r="G13" s="25" t="s">
        <v>67</v>
      </c>
      <c r="H13" s="25"/>
      <c r="I13" s="25"/>
      <c r="J13" s="26"/>
      <c r="K13" s="25"/>
      <c r="L13" s="25" t="str">
        <f>IF(K13=0,"0,00",IF(K13&gt;0,ROUND(E13/K13,2)))</f>
        <v>0,00</v>
      </c>
      <c r="M13" s="25"/>
      <c r="N13" s="27">
        <f>ROUND(L13*ROUND(M13,2),2)</f>
        <v>0</v>
      </c>
    </row>
    <row r="14" spans="1:14" ht="60">
      <c r="A14" s="24" t="s">
        <v>4</v>
      </c>
      <c r="B14" s="63" t="s">
        <v>108</v>
      </c>
      <c r="C14" s="63" t="s">
        <v>114</v>
      </c>
      <c r="D14" s="63" t="s">
        <v>112</v>
      </c>
      <c r="E14" s="65">
        <v>30000</v>
      </c>
      <c r="F14" s="33" t="s">
        <v>68</v>
      </c>
      <c r="G14" s="25" t="s">
        <v>67</v>
      </c>
      <c r="H14" s="25"/>
      <c r="I14" s="25"/>
      <c r="J14" s="26"/>
      <c r="K14" s="25"/>
      <c r="L14" s="25" t="str">
        <f>IF(K14=0,"0,00",IF(K14&gt;0,ROUND(E14/K14,2)))</f>
        <v>0,00</v>
      </c>
      <c r="M14" s="25"/>
      <c r="N14" s="27">
        <f>ROUND(L14*ROUND(M14,2),2)</f>
        <v>0</v>
      </c>
    </row>
    <row r="15" spans="1:14" ht="60">
      <c r="A15" s="24" t="s">
        <v>43</v>
      </c>
      <c r="B15" s="63" t="s">
        <v>108</v>
      </c>
      <c r="C15" s="63" t="s">
        <v>115</v>
      </c>
      <c r="D15" s="63" t="s">
        <v>116</v>
      </c>
      <c r="E15" s="65">
        <v>400</v>
      </c>
      <c r="F15" s="33" t="s">
        <v>68</v>
      </c>
      <c r="G15" s="25" t="s">
        <v>67</v>
      </c>
      <c r="H15" s="25"/>
      <c r="I15" s="25"/>
      <c r="J15" s="26"/>
      <c r="K15" s="25"/>
      <c r="L15" s="25" t="str">
        <f>IF(K15=0,"0,00",IF(K15&gt;0,ROUND(E15/K15,2)))</f>
        <v>0,00</v>
      </c>
      <c r="M15" s="25"/>
      <c r="N15" s="27">
        <f>ROUND(L15*ROUND(M15,2),2)</f>
        <v>0</v>
      </c>
    </row>
    <row r="16" ht="15">
      <c r="E16" s="28"/>
    </row>
    <row r="17" spans="2:5" ht="15">
      <c r="B17" s="29" t="s">
        <v>117</v>
      </c>
      <c r="E17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120" zoomScaleSheetLayoutView="90" zoomScalePageLayoutView="80" workbookViewId="0" topLeftCell="A1">
      <selection activeCell="C18" sqref="C18"/>
    </sheetView>
  </sheetViews>
  <sheetFormatPr defaultColWidth="9.00390625" defaultRowHeight="12.75"/>
  <cols>
    <col min="1" max="1" width="5.375" style="38" customWidth="1"/>
    <col min="2" max="2" width="22.00390625" style="38" customWidth="1"/>
    <col min="3" max="3" width="22.125" style="38" customWidth="1"/>
    <col min="4" max="4" width="25.75390625" style="38" customWidth="1"/>
    <col min="5" max="5" width="13.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3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158" t="s">
        <v>65</v>
      </c>
      <c r="F10" s="159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66" t="s">
        <v>118</v>
      </c>
      <c r="C11" s="66" t="s">
        <v>119</v>
      </c>
      <c r="D11" s="66" t="s">
        <v>120</v>
      </c>
      <c r="E11" s="67">
        <v>40</v>
      </c>
      <c r="F11" s="32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2:6" ht="15">
      <c r="B12" s="39"/>
      <c r="C12" s="39"/>
      <c r="D12" s="39"/>
      <c r="E12" s="2"/>
      <c r="F12" s="39"/>
    </row>
  </sheetData>
  <sheetProtection/>
  <mergeCells count="3">
    <mergeCell ref="G2:I2"/>
    <mergeCell ref="H6:I6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82" zoomScaleSheetLayoutView="70" zoomScalePageLayoutView="80" workbookViewId="0" topLeftCell="A4">
      <selection activeCell="H8" sqref="H8"/>
    </sheetView>
  </sheetViews>
  <sheetFormatPr defaultColWidth="9.00390625" defaultRowHeight="12.75"/>
  <cols>
    <col min="1" max="1" width="5.375" style="38" customWidth="1"/>
    <col min="2" max="2" width="28.625" style="38" customWidth="1"/>
    <col min="3" max="3" width="17.75390625" style="38" customWidth="1"/>
    <col min="4" max="4" width="22.7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4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SUM(N11:N17)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66</v>
      </c>
      <c r="E10" s="37" t="s">
        <v>61</v>
      </c>
      <c r="F10" s="35"/>
      <c r="G10" s="34" t="str">
        <f>"Nazwa handlowa /
"&amp;C10&amp;" / 
"&amp;D10</f>
        <v>Nazwa handlowa /
Dawka / 
Postać / opakowanie</v>
      </c>
      <c r="H10" s="34" t="s">
        <v>307</v>
      </c>
      <c r="I10" s="34" t="str">
        <f>B10</f>
        <v>Skład</v>
      </c>
      <c r="J10" s="34" t="s">
        <v>308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45">
      <c r="A11" s="24" t="s">
        <v>1</v>
      </c>
      <c r="B11" s="71" t="s">
        <v>121</v>
      </c>
      <c r="C11" s="71" t="s">
        <v>122</v>
      </c>
      <c r="D11" s="72" t="s">
        <v>123</v>
      </c>
      <c r="E11" s="73">
        <v>6000</v>
      </c>
      <c r="F11" s="33" t="s">
        <v>68</v>
      </c>
      <c r="G11" s="25" t="s">
        <v>67</v>
      </c>
      <c r="H11" s="25"/>
      <c r="I11" s="25"/>
      <c r="J11" s="26" t="s">
        <v>266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0" t="s">
        <v>124</v>
      </c>
      <c r="C12" s="60" t="s">
        <v>125</v>
      </c>
      <c r="D12" s="60" t="s">
        <v>126</v>
      </c>
      <c r="E12" s="74">
        <v>1200</v>
      </c>
      <c r="F12" s="33" t="s">
        <v>68</v>
      </c>
      <c r="G12" s="25" t="s">
        <v>67</v>
      </c>
      <c r="H12" s="25"/>
      <c r="I12" s="25"/>
      <c r="J12" s="26"/>
      <c r="K12" s="25"/>
      <c r="L12" s="25" t="str">
        <f aca="true" t="shared" si="0" ref="L12:L17">IF(K12=0,"0,00",IF(K12&gt;0,ROUND(E12/K12,2)))</f>
        <v>0,00</v>
      </c>
      <c r="M12" s="25"/>
      <c r="N12" s="27">
        <f aca="true" t="shared" si="1" ref="N12:N17">ROUND(L12*ROUND(M12,2),2)</f>
        <v>0</v>
      </c>
    </row>
    <row r="13" spans="1:14" ht="45">
      <c r="A13" s="24" t="s">
        <v>3</v>
      </c>
      <c r="B13" s="60" t="s">
        <v>127</v>
      </c>
      <c r="C13" s="60" t="s">
        <v>128</v>
      </c>
      <c r="D13" s="134" t="s">
        <v>304</v>
      </c>
      <c r="E13" s="74">
        <v>15120</v>
      </c>
      <c r="F13" s="33" t="s">
        <v>68</v>
      </c>
      <c r="G13" s="25" t="s">
        <v>67</v>
      </c>
      <c r="H13" s="25"/>
      <c r="I13" s="25"/>
      <c r="J13" s="26"/>
      <c r="K13" s="25"/>
      <c r="L13" s="25" t="str">
        <f t="shared" si="0"/>
        <v>0,00</v>
      </c>
      <c r="M13" s="25"/>
      <c r="N13" s="27">
        <f t="shared" si="1"/>
        <v>0</v>
      </c>
    </row>
    <row r="14" spans="1:14" ht="45">
      <c r="A14" s="24" t="s">
        <v>4</v>
      </c>
      <c r="B14" s="60" t="s">
        <v>129</v>
      </c>
      <c r="C14" s="60" t="s">
        <v>130</v>
      </c>
      <c r="D14" s="60" t="s">
        <v>131</v>
      </c>
      <c r="E14" s="75">
        <v>300</v>
      </c>
      <c r="F14" s="33" t="s">
        <v>68</v>
      </c>
      <c r="G14" s="25" t="s">
        <v>67</v>
      </c>
      <c r="H14" s="25"/>
      <c r="I14" s="25"/>
      <c r="J14" s="26"/>
      <c r="K14" s="25"/>
      <c r="L14" s="25" t="str">
        <f t="shared" si="0"/>
        <v>0,00</v>
      </c>
      <c r="M14" s="25"/>
      <c r="N14" s="27">
        <f t="shared" si="1"/>
        <v>0</v>
      </c>
    </row>
    <row r="15" spans="1:14" ht="45">
      <c r="A15" s="24" t="s">
        <v>43</v>
      </c>
      <c r="B15" s="61" t="s">
        <v>132</v>
      </c>
      <c r="C15" s="61" t="s">
        <v>133</v>
      </c>
      <c r="D15" s="60" t="s">
        <v>134</v>
      </c>
      <c r="E15" s="76">
        <v>336</v>
      </c>
      <c r="F15" s="33" t="s">
        <v>68</v>
      </c>
      <c r="G15" s="25" t="s">
        <v>67</v>
      </c>
      <c r="H15" s="25"/>
      <c r="I15" s="25"/>
      <c r="J15" s="26"/>
      <c r="K15" s="25"/>
      <c r="L15" s="25" t="str">
        <f t="shared" si="0"/>
        <v>0,00</v>
      </c>
      <c r="M15" s="25"/>
      <c r="N15" s="27">
        <f t="shared" si="1"/>
        <v>0</v>
      </c>
    </row>
    <row r="16" spans="1:14" ht="150.75" customHeight="1">
      <c r="A16" s="24" t="s">
        <v>47</v>
      </c>
      <c r="B16" s="60" t="s">
        <v>135</v>
      </c>
      <c r="C16" s="61" t="s">
        <v>136</v>
      </c>
      <c r="D16" s="60" t="s">
        <v>137</v>
      </c>
      <c r="E16" s="76">
        <v>200</v>
      </c>
      <c r="F16" s="33" t="s">
        <v>68</v>
      </c>
      <c r="G16" s="25" t="s">
        <v>67</v>
      </c>
      <c r="H16" s="25"/>
      <c r="I16" s="25"/>
      <c r="J16" s="26"/>
      <c r="K16" s="25"/>
      <c r="L16" s="25" t="str">
        <f t="shared" si="0"/>
        <v>0,00</v>
      </c>
      <c r="M16" s="25"/>
      <c r="N16" s="27">
        <f t="shared" si="1"/>
        <v>0</v>
      </c>
    </row>
    <row r="17" spans="1:14" ht="135">
      <c r="A17" s="24" t="s">
        <v>5</v>
      </c>
      <c r="B17" s="60" t="s">
        <v>138</v>
      </c>
      <c r="C17" s="60" t="s">
        <v>139</v>
      </c>
      <c r="D17" s="60" t="s">
        <v>140</v>
      </c>
      <c r="E17" s="62">
        <v>150</v>
      </c>
      <c r="F17" s="33" t="s">
        <v>68</v>
      </c>
      <c r="G17" s="25" t="s">
        <v>67</v>
      </c>
      <c r="H17" s="25"/>
      <c r="I17" s="25"/>
      <c r="J17" s="26"/>
      <c r="K17" s="25"/>
      <c r="L17" s="25" t="str">
        <f t="shared" si="0"/>
        <v>0,00</v>
      </c>
      <c r="M17" s="25"/>
      <c r="N17" s="27">
        <f t="shared" si="1"/>
        <v>0</v>
      </c>
    </row>
    <row r="18" spans="1:14" ht="15">
      <c r="A18" s="36"/>
      <c r="B18" s="77"/>
      <c r="C18" s="78"/>
      <c r="D18" s="78"/>
      <c r="E18" s="79"/>
      <c r="F18" s="43"/>
      <c r="G18" s="68"/>
      <c r="H18" s="68"/>
      <c r="I18" s="68"/>
      <c r="J18" s="69"/>
      <c r="K18" s="68"/>
      <c r="L18" s="68"/>
      <c r="M18" s="68"/>
      <c r="N18" s="70"/>
    </row>
    <row r="19" ht="15">
      <c r="E19" s="28"/>
    </row>
    <row r="20" spans="2:5" ht="15">
      <c r="B20" s="29"/>
      <c r="E20" s="28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view="pageBreakPreview" zoomScale="90" zoomScaleNormal="80" zoomScaleSheetLayoutView="90" zoomScalePageLayoutView="85" workbookViewId="0" topLeftCell="A1">
      <selection activeCell="E20" sqref="E20"/>
    </sheetView>
  </sheetViews>
  <sheetFormatPr defaultColWidth="9.00390625" defaultRowHeight="12.75"/>
  <cols>
    <col min="1" max="1" width="5.375" style="38" customWidth="1"/>
    <col min="2" max="2" width="21.25390625" style="38" customWidth="1"/>
    <col min="3" max="3" width="15.875" style="38" customWidth="1"/>
    <col min="4" max="4" width="36.00390625" style="38" customWidth="1"/>
    <col min="5" max="5" width="10.125" style="30" customWidth="1"/>
    <col min="6" max="6" width="13.003906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5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65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81</v>
      </c>
      <c r="M10" s="34" t="s">
        <v>82</v>
      </c>
      <c r="N10" s="34" t="s">
        <v>16</v>
      </c>
    </row>
    <row r="11" spans="1:14" ht="45">
      <c r="A11" s="24" t="s">
        <v>1</v>
      </c>
      <c r="B11" s="61" t="s">
        <v>309</v>
      </c>
      <c r="C11" s="61" t="s">
        <v>141</v>
      </c>
      <c r="D11" s="60" t="s">
        <v>142</v>
      </c>
      <c r="E11" s="80">
        <v>20000</v>
      </c>
      <c r="F11" s="33" t="s">
        <v>68</v>
      </c>
      <c r="G11" s="25" t="s">
        <v>67</v>
      </c>
      <c r="H11" s="25"/>
      <c r="I11" s="25"/>
      <c r="J11" s="26" t="s">
        <v>267</v>
      </c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45">
      <c r="A12" s="24" t="s">
        <v>2</v>
      </c>
      <c r="B12" s="61" t="s">
        <v>309</v>
      </c>
      <c r="C12" s="61" t="s">
        <v>141</v>
      </c>
      <c r="D12" s="60" t="s">
        <v>143</v>
      </c>
      <c r="E12" s="61">
        <v>2000</v>
      </c>
      <c r="F12" s="33" t="s">
        <v>68</v>
      </c>
      <c r="G12" s="25" t="s">
        <v>67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70" zoomScaleNormal="80" zoomScaleSheetLayoutView="70" zoomScalePageLayoutView="85" workbookViewId="0" topLeftCell="A10">
      <selection activeCell="K11" sqref="K11:K13"/>
    </sheetView>
  </sheetViews>
  <sheetFormatPr defaultColWidth="9.00390625" defaultRowHeight="12.75"/>
  <cols>
    <col min="1" max="1" width="5.375" style="38" customWidth="1"/>
    <col min="2" max="2" width="17.875" style="38" customWidth="1"/>
    <col min="3" max="3" width="25.125" style="38" customWidth="1"/>
    <col min="4" max="4" width="24.37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20.87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6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SUM(N11:N11)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5.7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81" t="s">
        <v>65</v>
      </c>
      <c r="F10" s="82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310</v>
      </c>
      <c r="N10" s="34" t="s">
        <v>16</v>
      </c>
    </row>
    <row r="11" spans="1:14" ht="409.5" customHeight="1">
      <c r="A11" s="154" t="s">
        <v>1</v>
      </c>
      <c r="B11" s="163" t="s">
        <v>144</v>
      </c>
      <c r="C11" s="164" t="s">
        <v>145</v>
      </c>
      <c r="D11" s="164" t="s">
        <v>146</v>
      </c>
      <c r="E11" s="165">
        <v>2160</v>
      </c>
      <c r="F11" s="166" t="s">
        <v>268</v>
      </c>
      <c r="G11" s="162" t="s">
        <v>269</v>
      </c>
      <c r="H11" s="160"/>
      <c r="I11" s="160"/>
      <c r="J11" s="167" t="s">
        <v>270</v>
      </c>
      <c r="K11" s="160"/>
      <c r="L11" s="160" t="str">
        <f>IF(K11=0,"0,00",IF(K11&gt;0,ROUND(E11/K11,2)))</f>
        <v>0,00</v>
      </c>
      <c r="M11" s="160"/>
      <c r="N11" s="161">
        <f>ROUND(L11*ROUND(M11,2),2)</f>
        <v>0</v>
      </c>
    </row>
    <row r="12" spans="1:14" ht="409.5" customHeight="1">
      <c r="A12" s="154"/>
      <c r="B12" s="163"/>
      <c r="C12" s="164"/>
      <c r="D12" s="164"/>
      <c r="E12" s="165"/>
      <c r="F12" s="166"/>
      <c r="G12" s="162"/>
      <c r="H12" s="160"/>
      <c r="I12" s="160"/>
      <c r="J12" s="167"/>
      <c r="K12" s="160"/>
      <c r="L12" s="160"/>
      <c r="M12" s="160"/>
      <c r="N12" s="161"/>
    </row>
    <row r="13" spans="1:14" ht="75.75" customHeight="1">
      <c r="A13" s="154"/>
      <c r="B13" s="163"/>
      <c r="C13" s="164"/>
      <c r="D13" s="164"/>
      <c r="E13" s="165"/>
      <c r="F13" s="166"/>
      <c r="G13" s="162"/>
      <c r="H13" s="160"/>
      <c r="I13" s="160"/>
      <c r="J13" s="167"/>
      <c r="K13" s="160"/>
      <c r="L13" s="160"/>
      <c r="M13" s="160"/>
      <c r="N13" s="161"/>
    </row>
  </sheetData>
  <sheetProtection/>
  <mergeCells count="16">
    <mergeCell ref="H11:H13"/>
    <mergeCell ref="I11:I13"/>
    <mergeCell ref="J11:J13"/>
    <mergeCell ref="K11:K13"/>
    <mergeCell ref="G2:I2"/>
    <mergeCell ref="H6:I6"/>
    <mergeCell ref="L11:L13"/>
    <mergeCell ref="M11:M13"/>
    <mergeCell ref="N11:N13"/>
    <mergeCell ref="G11:G13"/>
    <mergeCell ref="A11:A13"/>
    <mergeCell ref="B11:B13"/>
    <mergeCell ref="C11:C13"/>
    <mergeCell ref="D11:D13"/>
    <mergeCell ref="E11:E13"/>
    <mergeCell ref="F11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view="pageBreakPreview" zoomScale="90" zoomScaleSheetLayoutView="90" zoomScalePageLayoutView="85" workbookViewId="0" topLeftCell="A1">
      <selection activeCell="D8" sqref="D8"/>
    </sheetView>
  </sheetViews>
  <sheetFormatPr defaultColWidth="9.00390625" defaultRowHeight="12.75"/>
  <cols>
    <col min="1" max="1" width="5.375" style="38" customWidth="1"/>
    <col min="2" max="2" width="37.375" style="38" customWidth="1"/>
    <col min="3" max="3" width="14.00390625" style="38" customWidth="1"/>
    <col min="4" max="4" width="22.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7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58</v>
      </c>
      <c r="E10" s="37" t="s">
        <v>61</v>
      </c>
      <c r="F10" s="35"/>
      <c r="G10" s="34" t="str">
        <f>"Nazwa handlowa /
"&amp;C10&amp;" / 
"&amp;D10</f>
        <v>Nazwa handlowa /
Dawka / 
Postać /Opakowanie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87.75" customHeight="1">
      <c r="A11" s="24" t="s">
        <v>1</v>
      </c>
      <c r="B11" s="83" t="s">
        <v>302</v>
      </c>
      <c r="C11" s="83" t="s">
        <v>147</v>
      </c>
      <c r="D11" s="83" t="s">
        <v>148</v>
      </c>
      <c r="E11" s="84">
        <v>1400</v>
      </c>
      <c r="F11" s="33" t="s">
        <v>68</v>
      </c>
      <c r="G11" s="25" t="s">
        <v>272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93.75" customHeight="1">
      <c r="A12" s="24" t="s">
        <v>2</v>
      </c>
      <c r="B12" s="83" t="s">
        <v>302</v>
      </c>
      <c r="C12" s="83" t="s">
        <v>149</v>
      </c>
      <c r="D12" s="83" t="s">
        <v>148</v>
      </c>
      <c r="E12" s="61">
        <v>250</v>
      </c>
      <c r="F12" s="33" t="s">
        <v>68</v>
      </c>
      <c r="G12" s="25" t="s">
        <v>272</v>
      </c>
      <c r="H12" s="24"/>
      <c r="I12" s="24"/>
      <c r="J12" s="24"/>
      <c r="K12" s="24"/>
      <c r="L12" s="25" t="str">
        <f>IF(K12=0,"0,00",IF(K12&gt;0,ROUND(E12/K12,2)))</f>
        <v>0,00</v>
      </c>
      <c r="M12" s="24"/>
      <c r="N12" s="27">
        <f>ROUND(L12*ROUND(M12,2),2)</f>
        <v>0</v>
      </c>
    </row>
    <row r="13" spans="2:6" ht="20.25" customHeight="1">
      <c r="B13" s="168" t="s">
        <v>303</v>
      </c>
      <c r="C13" s="169"/>
      <c r="D13" s="169"/>
      <c r="E13" s="169"/>
      <c r="F13" s="169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6" zoomScaleSheetLayoutView="90" zoomScalePageLayoutView="80" workbookViewId="0" topLeftCell="A1">
      <selection activeCell="H14" sqref="H14"/>
    </sheetView>
  </sheetViews>
  <sheetFormatPr defaultColWidth="9.00390625" defaultRowHeight="12.75"/>
  <cols>
    <col min="1" max="1" width="5.375" style="38" customWidth="1"/>
    <col min="2" max="2" width="37.25390625" style="38" customWidth="1"/>
    <col min="3" max="3" width="15.875" style="38" customWidth="1"/>
    <col min="4" max="4" width="15.25390625" style="38" customWidth="1"/>
    <col min="5" max="5" width="13.75390625" style="30" customWidth="1"/>
    <col min="6" max="6" width="14.125" style="38" customWidth="1"/>
    <col min="7" max="7" width="36.125" style="38" customWidth="1"/>
    <col min="8" max="8" width="31.00390625" style="38" customWidth="1"/>
    <col min="9" max="9" width="19.25390625" style="38" customWidth="1"/>
    <col min="10" max="10" width="26.75390625" style="38" customWidth="1"/>
    <col min="11" max="12" width="16.125" style="38" customWidth="1"/>
    <col min="13" max="13" width="17.125" style="38" customWidth="1"/>
    <col min="14" max="14" width="18.625" style="38" customWidth="1"/>
    <col min="15" max="15" width="8.00390625" style="38" customWidth="1"/>
    <col min="16" max="16" width="15.875" style="38" customWidth="1"/>
    <col min="17" max="17" width="15.875" style="48" customWidth="1"/>
    <col min="18" max="18" width="15.875" style="38" customWidth="1"/>
    <col min="19" max="20" width="14.25390625" style="38" customWidth="1"/>
    <col min="21" max="21" width="15.25390625" style="38" customWidth="1"/>
    <col min="22" max="16384" width="9.125" style="38" customWidth="1"/>
  </cols>
  <sheetData>
    <row r="1" spans="2:20" ht="15">
      <c r="B1" s="29" t="str">
        <f>'formularz oferty'!D4</f>
        <v>DFP.271.18.2021.AM</v>
      </c>
      <c r="N1" s="47" t="s">
        <v>104</v>
      </c>
      <c r="S1" s="29"/>
      <c r="T1" s="29"/>
    </row>
    <row r="2" spans="7:9" ht="15">
      <c r="G2" s="149"/>
      <c r="H2" s="149"/>
      <c r="I2" s="149"/>
    </row>
    <row r="3" ht="15">
      <c r="N3" s="47" t="s">
        <v>62</v>
      </c>
    </row>
    <row r="4" spans="2:17" ht="15">
      <c r="B4" s="49" t="s">
        <v>13</v>
      </c>
      <c r="C4" s="50">
        <v>8</v>
      </c>
      <c r="D4" s="51"/>
      <c r="E4" s="52"/>
      <c r="F4" s="36"/>
      <c r="G4" s="53" t="s">
        <v>18</v>
      </c>
      <c r="H4" s="36"/>
      <c r="I4" s="51"/>
      <c r="J4" s="36"/>
      <c r="K4" s="36"/>
      <c r="L4" s="36"/>
      <c r="M4" s="36"/>
      <c r="N4" s="36"/>
      <c r="Q4" s="38"/>
    </row>
    <row r="5" spans="2:17" ht="15">
      <c r="B5" s="49"/>
      <c r="C5" s="51"/>
      <c r="D5" s="51"/>
      <c r="E5" s="52"/>
      <c r="F5" s="36"/>
      <c r="G5" s="53"/>
      <c r="H5" s="36"/>
      <c r="I5" s="51"/>
      <c r="J5" s="36"/>
      <c r="K5" s="36"/>
      <c r="L5" s="36"/>
      <c r="M5" s="36"/>
      <c r="N5" s="36"/>
      <c r="Q5" s="38"/>
    </row>
    <row r="6" spans="1:17" ht="15">
      <c r="A6" s="49"/>
      <c r="B6" s="49"/>
      <c r="C6" s="54"/>
      <c r="D6" s="54"/>
      <c r="E6" s="55"/>
      <c r="F6" s="36"/>
      <c r="G6" s="56" t="s">
        <v>0</v>
      </c>
      <c r="H6" s="156">
        <f>SUM(N11:N12)</f>
        <v>0</v>
      </c>
      <c r="I6" s="157"/>
      <c r="Q6" s="38"/>
    </row>
    <row r="7" spans="1:17" ht="15">
      <c r="A7" s="49"/>
      <c r="C7" s="36"/>
      <c r="D7" s="36"/>
      <c r="E7" s="55"/>
      <c r="F7" s="36"/>
      <c r="G7" s="36"/>
      <c r="H7" s="36"/>
      <c r="I7" s="36"/>
      <c r="J7" s="36"/>
      <c r="K7" s="36"/>
      <c r="L7" s="36"/>
      <c r="Q7" s="38"/>
    </row>
    <row r="8" spans="1:17" ht="15">
      <c r="A8" s="49"/>
      <c r="B8" s="57"/>
      <c r="C8" s="58"/>
      <c r="D8" s="58"/>
      <c r="E8" s="59"/>
      <c r="F8" s="58"/>
      <c r="G8" s="58"/>
      <c r="H8" s="58"/>
      <c r="I8" s="58"/>
      <c r="J8" s="58"/>
      <c r="K8" s="58"/>
      <c r="L8" s="58"/>
      <c r="Q8" s="38"/>
    </row>
    <row r="9" spans="2:17" ht="15">
      <c r="B9" s="49"/>
      <c r="E9" s="28"/>
      <c r="Q9" s="38"/>
    </row>
    <row r="10" spans="1:14" s="49" customFormat="1" ht="74.25" customHeight="1">
      <c r="A10" s="34" t="s">
        <v>46</v>
      </c>
      <c r="B10" s="34" t="s">
        <v>14</v>
      </c>
      <c r="C10" s="34" t="s">
        <v>15</v>
      </c>
      <c r="D10" s="34" t="s">
        <v>63</v>
      </c>
      <c r="E10" s="37" t="s">
        <v>61</v>
      </c>
      <c r="F10" s="35"/>
      <c r="G10" s="34" t="str">
        <f>"Nazwa handlowa /
"&amp;C10&amp;" / 
"&amp;D10</f>
        <v>Nazwa handlowa /
Dawka / 
Postać/ Opakowanie</v>
      </c>
      <c r="H10" s="34" t="s">
        <v>59</v>
      </c>
      <c r="I10" s="34" t="str">
        <f>B10</f>
        <v>Skład</v>
      </c>
      <c r="J10" s="34" t="s">
        <v>60</v>
      </c>
      <c r="K10" s="34" t="s">
        <v>40</v>
      </c>
      <c r="L10" s="34" t="s">
        <v>41</v>
      </c>
      <c r="M10" s="34" t="s">
        <v>42</v>
      </c>
      <c r="N10" s="34" t="s">
        <v>16</v>
      </c>
    </row>
    <row r="11" spans="1:14" ht="75" customHeight="1">
      <c r="A11" s="24" t="s">
        <v>1</v>
      </c>
      <c r="B11" s="60" t="s">
        <v>150</v>
      </c>
      <c r="C11" s="60" t="s">
        <v>151</v>
      </c>
      <c r="D11" s="60" t="s">
        <v>152</v>
      </c>
      <c r="E11" s="85">
        <v>100</v>
      </c>
      <c r="F11" s="33" t="s">
        <v>68</v>
      </c>
      <c r="G11" s="25" t="s">
        <v>67</v>
      </c>
      <c r="H11" s="25"/>
      <c r="I11" s="25"/>
      <c r="J11" s="26"/>
      <c r="K11" s="25"/>
      <c r="L11" s="25" t="str">
        <f>IF(K11=0,"0,00",IF(K11&gt;0,ROUND(E11/K11,2)))</f>
        <v>0,00</v>
      </c>
      <c r="M11" s="25"/>
      <c r="N11" s="27">
        <f>ROUND(L11*ROUND(M11,2),2)</f>
        <v>0</v>
      </c>
    </row>
    <row r="12" spans="1:14" ht="77.25" customHeight="1">
      <c r="A12" s="24" t="s">
        <v>2</v>
      </c>
      <c r="B12" s="60" t="s">
        <v>153</v>
      </c>
      <c r="C12" s="60" t="s">
        <v>154</v>
      </c>
      <c r="D12" s="60" t="s">
        <v>152</v>
      </c>
      <c r="E12" s="85">
        <v>70</v>
      </c>
      <c r="F12" s="33" t="s">
        <v>68</v>
      </c>
      <c r="G12" s="25" t="s">
        <v>67</v>
      </c>
      <c r="H12" s="24"/>
      <c r="I12" s="24"/>
      <c r="J12" s="24"/>
      <c r="K12" s="24"/>
      <c r="L12" s="133" t="str">
        <f>IF(K12=0,"0,00",IF(K12&gt;0,ROUND(E12/K12,2)))</f>
        <v>0,00</v>
      </c>
      <c r="M12" s="24"/>
      <c r="N12" s="27">
        <f>ROUND(L12*ROUND(M12,2),2)</f>
        <v>0</v>
      </c>
    </row>
    <row r="13" ht="15">
      <c r="E13" s="28"/>
    </row>
    <row r="14" ht="15">
      <c r="B14" s="29" t="s">
        <v>155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2021-03-18T12:26:18Z</dcterms:modified>
  <cp:category/>
  <cp:version/>
  <cp:contentType/>
  <cp:contentStatus/>
</cp:coreProperties>
</file>