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15" windowHeight="12075" tabRatio="818" firstSheet="8" activeTab="2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s>
  <definedNames>
    <definedName name="_xlnm.Print_Area" localSheetId="1">'część (1)'!$A$1:$O$18</definedName>
    <definedName name="_xlnm.Print_Area" localSheetId="10">'część (10)'!$A$1:$O$14</definedName>
    <definedName name="_xlnm.Print_Area" localSheetId="11">'część (11)'!$A$1:$O$14</definedName>
    <definedName name="_xlnm.Print_Area" localSheetId="12">'część (12)'!$A$1:$O$14</definedName>
    <definedName name="_xlnm.Print_Area" localSheetId="13">'część (13)'!$A$1:$O$16</definedName>
    <definedName name="_xlnm.Print_Area" localSheetId="14">'część (14)'!$A$1:$O$17</definedName>
    <definedName name="_xlnm.Print_Area" localSheetId="15">'część (15)'!$A$1:$O$14</definedName>
    <definedName name="_xlnm.Print_Area" localSheetId="16">'część (16)'!$A$1:$O$14</definedName>
    <definedName name="_xlnm.Print_Area" localSheetId="17">'część (17)'!$A$1:$O$14</definedName>
    <definedName name="_xlnm.Print_Area" localSheetId="18">'część (18)'!$A$1:$O$16</definedName>
    <definedName name="_xlnm.Print_Area" localSheetId="19">'część (19)'!$A$1:$O$15</definedName>
    <definedName name="_xlnm.Print_Area" localSheetId="2">'część (2)'!$A$1:$O$14</definedName>
    <definedName name="_xlnm.Print_Area" localSheetId="20">'część (20)'!$A$1:$O$14</definedName>
    <definedName name="_xlnm.Print_Area" localSheetId="21">'część (21)'!$A$1:$O$14</definedName>
    <definedName name="_xlnm.Print_Area" localSheetId="22">'część (22)'!$A$1:$O$18</definedName>
    <definedName name="_xlnm.Print_Area" localSheetId="23">'część (23)'!$A$1:$O$21</definedName>
    <definedName name="_xlnm.Print_Area" localSheetId="24">'część (24)'!$A$1:$O$17</definedName>
    <definedName name="_xlnm.Print_Area" localSheetId="25">'część (25)'!$A$1:$O$14</definedName>
    <definedName name="_xlnm.Print_Area" localSheetId="26">'część (26)'!$A$1:$O$14</definedName>
    <definedName name="_xlnm.Print_Area" localSheetId="27">'część (27)'!$A$1:$O$16</definedName>
    <definedName name="_xlnm.Print_Area" localSheetId="28">'część (28)'!$A$1:$O$14</definedName>
    <definedName name="_xlnm.Print_Area" localSheetId="29">'część (29)'!$A$1:$O$14</definedName>
    <definedName name="_xlnm.Print_Area" localSheetId="3">'część (3)'!$A$1:$O$14</definedName>
    <definedName name="_xlnm.Print_Area" localSheetId="30">'część (30)'!$A$1:$O$15</definedName>
    <definedName name="_xlnm.Print_Area" localSheetId="31">'część (31)'!$A$1:$O$12</definedName>
    <definedName name="_xlnm.Print_Area" localSheetId="4">'część (4)'!$A$1:$O$14</definedName>
    <definedName name="_xlnm.Print_Area" localSheetId="5">'część (5)'!$A$1:$O$14</definedName>
    <definedName name="_xlnm.Print_Area" localSheetId="6">'część (6)'!$A$1:$O$14</definedName>
    <definedName name="_xlnm.Print_Area" localSheetId="7">'część (7)'!$A$1:$O$14</definedName>
    <definedName name="_xlnm.Print_Area" localSheetId="8">'część (8)'!$A$1:$O$14</definedName>
    <definedName name="_xlnm.Print_Area" localSheetId="9">'część (9)'!$A$1:$O$13</definedName>
    <definedName name="_xlnm.Print_Area" localSheetId="0">'formularz oferty'!$A$1:$E$76</definedName>
  </definedNames>
  <calcPr fullCalcOnLoad="1"/>
</workbook>
</file>

<file path=xl/sharedStrings.xml><?xml version="1.0" encoding="utf-8"?>
<sst xmlns="http://schemas.openxmlformats.org/spreadsheetml/2006/main" count="932" uniqueCount="281">
  <si>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</si>
  <si>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</si>
  <si>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</si>
  <si>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</si>
  <si>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</si>
  <si>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</si>
  <si>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</si>
  <si>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</si>
  <si>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</si>
  <si>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</si>
  <si>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</si>
  <si>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</si>
  <si>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</si>
  <si>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</si>
  <si>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</si>
  <si>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</si>
  <si>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</si>
  <si>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</si>
  <si>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</si>
  <si>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</si>
  <si>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</si>
  <si>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</si>
  <si>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</si>
  <si>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</si>
  <si>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</si>
  <si>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</si>
  <si>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</si>
  <si>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</si>
  <si>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</si>
  <si>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</si>
  <si>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</si>
  <si>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</si>
  <si>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</si>
  <si>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</si>
  <si>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</si>
  <si>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</si>
  <si>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</si>
  <si>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</si>
  <si>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</si>
  <si>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</si>
  <si>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</si>
  <si>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</si>
  <si>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</si>
  <si>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</si>
  <si>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</si>
  <si>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</si>
  <si>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</si>
  <si>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</si>
  <si>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</si>
  <si>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</si>
  <si>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</si>
  <si>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</si>
  <si>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</si>
  <si>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</si>
  <si>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</si>
  <si>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</si>
  <si>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</si>
  <si>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</si>
  <si>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</si>
  <si>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</si>
  <si>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</si>
  <si>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</si>
  <si>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</si>
  <si>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</si>
  <si>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</si>
  <si>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</si>
  <si>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</si>
  <si>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</si>
  <si>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</si>
  <si>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</si>
  <si>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</si>
  <si>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Postać/Opakowanie</t>
  </si>
  <si>
    <t xml:space="preserve">Ilość </t>
  </si>
  <si>
    <t>50 mg</t>
  </si>
  <si>
    <t>* wymagany jeden podmiot odpowiedzialny</t>
  </si>
  <si>
    <t>koncentrat do sporządzania roztworu do infuzji</t>
  </si>
  <si>
    <t>Postać / opakowanie</t>
  </si>
  <si>
    <t>Nazwa handlowa:
Dawka: 
Postać / Opakowanie:</t>
  </si>
  <si>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</si>
  <si>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</si>
  <si>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t>Oświadczamy, że zamówienie będziemy wykonywać do czasu wyczerpania kwoty wynagrodzenia umownego, nie dłużej jednak niż przez 18 miesięcy od dnia zawarcia umowy.</t>
  </si>
  <si>
    <t>sztuk</t>
  </si>
  <si>
    <t>opakowań</t>
  </si>
  <si>
    <r>
      <t>Ilość</t>
    </r>
    <r>
      <rPr>
        <b/>
        <strike/>
        <sz val="11"/>
        <color indexed="8"/>
        <rFont val="Times New Roman"/>
        <family val="1"/>
      </rPr>
      <t xml:space="preserve"> </t>
    </r>
  </si>
  <si>
    <t>Lenalidomide* ^</t>
  </si>
  <si>
    <t>21 kaps. twarde</t>
  </si>
  <si>
    <t>DFP.271.137.2020.AM</t>
  </si>
  <si>
    <t>część 19</t>
  </si>
  <si>
    <t>część 20</t>
  </si>
  <si>
    <t>część 21</t>
  </si>
  <si>
    <t>część 22</t>
  </si>
  <si>
    <t>część 23</t>
  </si>
  <si>
    <t>część 24</t>
  </si>
  <si>
    <t>część 25</t>
  </si>
  <si>
    <t>część 26</t>
  </si>
  <si>
    <t>część 27</t>
  </si>
  <si>
    <t>część 28</t>
  </si>
  <si>
    <t>część 29</t>
  </si>
  <si>
    <t>część 30</t>
  </si>
  <si>
    <t>część 31</t>
  </si>
  <si>
    <t>9.</t>
  </si>
  <si>
    <t>Oświadczamy, że oferowane przez nas w części 23 poz. 2 – 4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</si>
  <si>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5 mg x 21 kaps</t>
  </si>
  <si>
    <t>Lenalidomide * ^</t>
  </si>
  <si>
    <t>10 mg x 21 kaps</t>
  </si>
  <si>
    <t>21 kaps.</t>
  </si>
  <si>
    <t>15 mg x 21 kaps</t>
  </si>
  <si>
    <t>25 mg x 21 kaps</t>
  </si>
  <si>
    <t>^ wykaz B Obwieszczenia Ministra Zdrowia aktualny na dzień składania oferty, możlwość stosowania poza programem</t>
  </si>
  <si>
    <t>Temsirolimusum ^</t>
  </si>
  <si>
    <t>30 mg</t>
  </si>
  <si>
    <t>koncentrat i rozpuszczalnik do sporządzania roztworu do infuzji</t>
  </si>
  <si>
    <t>dawek a 30 mg</t>
  </si>
  <si>
    <t>Pixantroni dimaleas ^</t>
  </si>
  <si>
    <t>29 mg</t>
  </si>
  <si>
    <t>proszek do sporządzania koncentratu roztworu do infuzji, fiolka</t>
  </si>
  <si>
    <t>Pirfenidonum ^</t>
  </si>
  <si>
    <t xml:space="preserve"> Do zakupu: 267 mg x 63 szt i 267 mg x 252 szt i 801 mg x 84 tabl</t>
  </si>
  <si>
    <t>267 mg x 63 tabletki powlekane</t>
  </si>
  <si>
    <t>opakowań a 267 mg x  63 szt</t>
  </si>
  <si>
    <t xml:space="preserve">dla dawki 267 mg x 63 szt
Nazwa handlowa:
Dawka: 
Postać / Opakowanie:
dla dawki 267 mg x 252 szt
Nazwa handlowa:
Dawka: 
Postać / Opakowanie: 
dla dawki 801 mg x 84 tabl
Nazwa handlowa:
Dawka: 
Postać / Opakowanie: 
</t>
  </si>
  <si>
    <t xml:space="preserve">dla dawki 267 mg x 63 szt
dla dawki 267 mg x 252 szt
dla dawki 801 mg x 84 tabl
</t>
  </si>
  <si>
    <t>Oferowana ilość dawek a 267 mg x  63 szt</t>
  </si>
  <si>
    <t>Cena brutto jednej dawki a 267 mg x  63 szt</t>
  </si>
  <si>
    <t>Mepolizumabum ^</t>
  </si>
  <si>
    <t>Do zakupu: 100 mg x 1 fiolka, 100mg x amp-strzyk, 100 mg x wstrzykiwacz</t>
  </si>
  <si>
    <t>proszek do sporządzania roztworu do wstrzykiwań, do zakupu: fiolka, amp-strzyk., wstrzykiwacz</t>
  </si>
  <si>
    <t xml:space="preserve">dla dawki 100 mg x 1 fiolka
Nazwa handlowa:
Dawka: 
Postać / Opakowanie:
dla dawki  100mg x amp-strzyk
Nazwa handlowa:
Dawka: 
Postać / Opakowanie:
dla dawki 100 mg x wstrzykiwacz
Nazwa handlowa:
Dawka: 
Postać / Opakowanie: </t>
  </si>
  <si>
    <t xml:space="preserve">dla dawki 100 mg x 1 fiolka
dla dawki  100mg x amp-strzyk
dla dawki  100 mg x wstrzykiwacz
</t>
  </si>
  <si>
    <t xml:space="preserve">Oferowana ilość opakowań jednostkowych </t>
  </si>
  <si>
    <t xml:space="preserve">Cena brutto jednego opakowania jednostkowego  </t>
  </si>
  <si>
    <t>Darbepoetinum alfa ^</t>
  </si>
  <si>
    <t>Do zakupu w dawkach: 20, 30, 40 mcg</t>
  </si>
  <si>
    <t>roztwór do wstrz., amp-strzyk.</t>
  </si>
  <si>
    <t>dawek a 20 mcg</t>
  </si>
  <si>
    <t xml:space="preserve">dla dawki 20 mcg
Nazwa handlowa:
Dawka: 
Postać / Opakowanie:
dla dawki 30 mcg
Nazwa handlowa:
Dawka: 
Postać / Opakowanie: 
dla dawki 40 mcg
Nazwa handlowa:
Dawka: 
Postać / Opakowanie: 
</t>
  </si>
  <si>
    <t xml:space="preserve">dla dawki 20 mcg
dla dawki 30 mcg
dla dawki 40 mcg
</t>
  </si>
  <si>
    <t>Oferowana ilość dawek a 20 mcg</t>
  </si>
  <si>
    <t>Cena brutto jednej dawki a 20 mcg</t>
  </si>
  <si>
    <t>** opakowanie maxymalnie 30 szt</t>
  </si>
  <si>
    <t>Cinacalcetum ** ^</t>
  </si>
  <si>
    <t>Do zakupu w dawkach: 30 mg, 60 mg i 90 mg</t>
  </si>
  <si>
    <t>tabl. powl. **</t>
  </si>
  <si>
    <t xml:space="preserve">dla dawki 30 mg
Nazwa handlowa:
Dawka: 
Postać / Opakowanie:
dla dawki 60 mg
Nazwa handlowa:
Dawka: 
Postać / Opakowanie: 
dla dawki 90 mg
Nazwa handlowa:
Dawka: 
Postać / Opakowanie: 
</t>
  </si>
  <si>
    <t xml:space="preserve">dla dawki 30 mg
dla dawki 60 mg
dla dawki 90 mg
</t>
  </si>
  <si>
    <t>Oferowana ilość dawek a 30 mg</t>
  </si>
  <si>
    <t>Cena brutto jednej dawki a 30 mg</t>
  </si>
  <si>
    <t>Idursulfasum ^</t>
  </si>
  <si>
    <t>2 mg/ml, 3 ml</t>
  </si>
  <si>
    <t xml:space="preserve">koncentrat  do sporządzania roztworu do infuzji, fiol. </t>
  </si>
  <si>
    <t>Tocilizumab ^</t>
  </si>
  <si>
    <t>Do zakupu w dawkach: 80mg, 200 mg, 400 mg</t>
  </si>
  <si>
    <t xml:space="preserve"> koncentrat do sporządzania roztworu do infuzji</t>
  </si>
  <si>
    <t>dawek a 80 mg</t>
  </si>
  <si>
    <t>Oferowana ilość dawek a 80 mg</t>
  </si>
  <si>
    <t>Cena brutto jednej dawki a 80 mg</t>
  </si>
  <si>
    <t xml:space="preserve">dla dawki 80 mg
Nazwa handlowa:
Dawka: 
Postać / Opakowanie:
dla dawki 200 mg
Nazwa handlowa:
Dawka: 
Postać / Opakowanie: 
dla dawki 400 mg
Nazwa handlowa:
Dawka: 
Postać / Opakowanie: 
</t>
  </si>
  <si>
    <t xml:space="preserve">dla dawki 80 mg
dla dawki 200 mg
dla dawki 400 mg
</t>
  </si>
  <si>
    <t>Lamivudine ^</t>
  </si>
  <si>
    <t>100 mg</t>
  </si>
  <si>
    <t>28 tabl powl.</t>
  </si>
  <si>
    <t>Glecaprevirum + Pibrentasvirum ^</t>
  </si>
  <si>
    <t>100 mg + 40 mg</t>
  </si>
  <si>
    <t xml:space="preserve">84 tabletki powlekane                                                                                      </t>
  </si>
  <si>
    <t>Golimumab ^</t>
  </si>
  <si>
    <t>50 mg/ 0,5 ml</t>
  </si>
  <si>
    <t>roztwór do wstrzykiwań, wstrzykiwacz</t>
  </si>
  <si>
    <t>Nivolumabum * ^</t>
  </si>
  <si>
    <t>40 mg</t>
  </si>
  <si>
    <t>Sunitinib * ^</t>
  </si>
  <si>
    <t>Do zakupu w dawkach 12,5; 25 mg</t>
  </si>
  <si>
    <t>kapsułki twarde</t>
  </si>
  <si>
    <t>dawek a 12,5mg</t>
  </si>
  <si>
    <t>dawek a 50 mg</t>
  </si>
  <si>
    <t>Oferowana ilość dawek a 12,5mg</t>
  </si>
  <si>
    <t>Cena brutto jednej dawki a 12,5mg</t>
  </si>
  <si>
    <t>Oferowana ilość dawek a 50 mg</t>
  </si>
  <si>
    <t>Cena brutto jednej dawki a 50 mg</t>
  </si>
  <si>
    <t>Ranibizumab ^</t>
  </si>
  <si>
    <t xml:space="preserve">2,3 mg/ 0,23ml       </t>
  </si>
  <si>
    <t>Venetoclaxum ^</t>
  </si>
  <si>
    <t xml:space="preserve">Do zakupu w dawkach : 10 mg, 50 mg, 100 mg </t>
  </si>
  <si>
    <t>Tabletki powlekane, Do zakupu: 10 mg x 14 tabl, 50 mg x 7 tabl, 100 mg x 7 tabl, 100 mg x 14 tabl, 100 mg x 112 tabl;</t>
  </si>
  <si>
    <t>opakowania a 10 mg x 14 tabl</t>
  </si>
  <si>
    <t>Cena brutto jednego opakowania jednostkowego a 10 mg x 14 tabl</t>
  </si>
  <si>
    <t>Oferowana ilość opakowań jednostkowych a 10 mg x 14 tabl</t>
  </si>
  <si>
    <t>Ocrelizumabum ^</t>
  </si>
  <si>
    <t>30 mg/ml, 10 ml</t>
  </si>
  <si>
    <t>Cladribinum * ^</t>
  </si>
  <si>
    <t>10 mg x 1 szt</t>
  </si>
  <si>
    <t>1 x tabletka</t>
  </si>
  <si>
    <t>10 mg x 4 szt</t>
  </si>
  <si>
    <t>4 x tabletka</t>
  </si>
  <si>
    <t>10 mg x 6 szt</t>
  </si>
  <si>
    <t>6 x tabletka</t>
  </si>
  <si>
    <t>Evolocumabum * ^</t>
  </si>
  <si>
    <t>140 mg</t>
  </si>
  <si>
    <t>roztwór do wstrzykiwań, 2 wstrzykiwacze</t>
  </si>
  <si>
    <t xml:space="preserve">Benralizumabum ^ </t>
  </si>
  <si>
    <t>30 mg/1ml</t>
  </si>
  <si>
    <t>roztwór do wstrzykiwań w ampułko-strzykawce</t>
  </si>
  <si>
    <t xml:space="preserve">Teriflunomidum ^ </t>
  </si>
  <si>
    <t>14 mg</t>
  </si>
  <si>
    <t>28 tabletki powlekane</t>
  </si>
  <si>
    <t xml:space="preserve">Trifluridinum + Tipiracilum * ^ </t>
  </si>
  <si>
    <t>15 mg + 6,14 mg</t>
  </si>
  <si>
    <t>20 tabl. powlekane</t>
  </si>
  <si>
    <t>60 tabl. powlekane</t>
  </si>
  <si>
    <t>20 mg + 8,19 mg</t>
  </si>
  <si>
    <t>Apomorphini     hydrochloridum   hemihydricum  *** ^</t>
  </si>
  <si>
    <t>5 x 5mg/ml                         20 ml</t>
  </si>
  <si>
    <t xml:space="preserve">roztwór do infuzji, 5 mg/ml x 5 fiol a 20 ml                      </t>
  </si>
  <si>
    <t>Parametry</t>
  </si>
  <si>
    <t>Pompa infuzyjna służąca do podania sc leku pacjentom rozpoczynającym  terapie **</t>
  </si>
  <si>
    <t>Zestaw startowy (10 dniowy)   służący do ustawienia dawki Pacjentowi w czasie jego pobytu w Szpitalu**</t>
  </si>
  <si>
    <t>Zestaw infuzyjny (30 dniowy ),które otrzymuje pacjent podczas wyjścia ze Szpitala do domu **</t>
  </si>
  <si>
    <t>Kod EAN (poz. 1)
(poz. 2 - 4 jeżeli dotyczy)</t>
  </si>
  <si>
    <t>Opis urządzenia, będącego przedmiotem użyczenia</t>
  </si>
  <si>
    <t>Nazwa oferowanego urządzenia</t>
  </si>
  <si>
    <t>Typ</t>
  </si>
  <si>
    <r>
      <t xml:space="preserve">Nr seryjny każdej sztuki pompy </t>
    </r>
    <r>
      <rPr>
        <sz val="8"/>
        <rFont val="Arial"/>
        <family val="2"/>
      </rPr>
      <t>(należy uzupełnić przy składaniu oferty ewentualnie przy zawieraniu umowy)</t>
    </r>
  </si>
  <si>
    <t>Rok produkcji</t>
  </si>
  <si>
    <t>Akcesoria</t>
  </si>
  <si>
    <t>Wartość</t>
  </si>
  <si>
    <t xml:space="preserve">
- Urządzenie fabrycznie nowe
- Menu w pełnym zakresie w języku polskim
- Brak dodatkowych akcesoriów koniecznych do zamontowania 
- Dostęp do telefonicznej pomocy technicznej przez 24 h na dobę 
- Czas reakcji na zgłoszoną awarię – 2 dni. Dotyczy dni roboczych.
- Na czas naprawy urządzenia  dostarczane urządzenie zastępcze
- Czas  naprawy do  7  dni roboczych
- Szkolenie z obsługi (każdego nowego pacjenta) w terminie 7 dni od daty przekazania urządzenia
- Instrukcja obsługi w języku polskim , zawierająca opis wszystkich komunikatów wyświetlanych przez urządzenie Wraz z urządzeniami Paszporty Techniczne z wpisanymi numerami seryjnymi, orzeczeniem o sprawności technicznej oraz wymaganą przez producenta datą następnego  przeglądu technicznego
</t>
  </si>
  <si>
    <t>*** pompa i akcesoria kompatybilne z produktem z poz 1.</t>
  </si>
  <si>
    <t>Peginterferon
alfa-2a * ^</t>
  </si>
  <si>
    <t>90 mcg</t>
  </si>
  <si>
    <t xml:space="preserve">roztwór do wstrzykiwań; 1 amp.-strz  </t>
  </si>
  <si>
    <t>Peginterferon
alfa-2a  * ^</t>
  </si>
  <si>
    <t>135 mcg</t>
  </si>
  <si>
    <t>roztwór do wstrzykiwań;  1 amp.-strz.</t>
  </si>
  <si>
    <t>180 mcg</t>
  </si>
  <si>
    <t xml:space="preserve">roztwór do wstrzykiwań;  1 amp.-strz </t>
  </si>
  <si>
    <t>^ wykaz B i C Obwieszczenia Ministra Zdrowia  aktualny na dzień składania ofert</t>
  </si>
  <si>
    <t>Chlorambucilum ^^</t>
  </si>
  <si>
    <t>2 mg x 25 tabl. powl.</t>
  </si>
  <si>
    <t>OPAKOWANIE x 25 tabl powl</t>
  </si>
  <si>
    <t>^^ wykaz C Obwieszczenia Ministra Zdrowia aktualny na dzień składania oferty</t>
  </si>
  <si>
    <t>Tretinoinum ^^</t>
  </si>
  <si>
    <t>10 mg x 100 kaps</t>
  </si>
  <si>
    <t>kapsułki  miękkie</t>
  </si>
  <si>
    <t>Capecitabinum * ^^</t>
  </si>
  <si>
    <t>150 mg x 60 tabl powl.</t>
  </si>
  <si>
    <t>500 mg x 120 tabl powl.</t>
  </si>
  <si>
    <t xml:space="preserve">120 tabl. powl. </t>
  </si>
  <si>
    <t>Arsenii trioxidum ^^</t>
  </si>
  <si>
    <t>1 mg/ml, 10 ml</t>
  </si>
  <si>
    <t>koncentrat do sporządzania roztworu do infuzji, amp.</t>
  </si>
  <si>
    <t>Vinblastini sulfas****</t>
  </si>
  <si>
    <t>10 mg</t>
  </si>
  <si>
    <t>liof. i rozp. do przyg. roztw. do wstrz.</t>
  </si>
  <si>
    <t xml:space="preserve">**** możliwe czasowe dopuszczenie do obrotu </t>
  </si>
  <si>
    <t>Glucosum*</t>
  </si>
  <si>
    <t>50 mg/ml, 250 ml</t>
  </si>
  <si>
    <t>worek nie zawierający PCV do sporządzania preparatów z cytostatykami w dodatkowym opakowaniu zewnętrznym zapewniającym sterylność.Z końcówką umożliwiającą podłączenie strzykawki luer lock, przeznaczony do pracy w systemie bezigłowym, bez potrzeby użycia dodatkowych urządzeń typu cytoluer</t>
  </si>
  <si>
    <t>50 mg/ml, 500 ml</t>
  </si>
  <si>
    <t>Saccharomyces boulardii</t>
  </si>
  <si>
    <t>250 mg</t>
  </si>
  <si>
    <t>stała postać doustna</t>
  </si>
  <si>
    <t>Dostawa produktów leczniczych z programów lekowych i chemioterapii i wyrobów medycznych</t>
  </si>
  <si>
    <t xml:space="preserve">roztwór do wstrzykiwań;fiol.          </t>
  </si>
  <si>
    <r>
      <t>60 tabl. powl</t>
    </r>
    <r>
      <rPr>
        <sz val="10"/>
        <color indexed="10"/>
        <rFont val="Arial"/>
        <family val="2"/>
      </rPr>
      <t xml:space="preserve">. </t>
    </r>
  </si>
  <si>
    <t>-</t>
  </si>
  <si>
    <t>opakowań a 2 wstrzykiwacze</t>
  </si>
  <si>
    <t>Kod EAN ( Jeżeli dotycz)</t>
  </si>
  <si>
    <t xml:space="preserve">opakowań 14 mg x 28 tabl. </t>
  </si>
  <si>
    <t xml:space="preserve">Oświadczamy, że oferowane przez nas w części 1 – 22, część 23 poz. 1, części 24 – 28, 30-31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oferowany przez nas produkt w części 29 jest dopuszczony do obrotu na terenie Polski na zasadach określonych w art. 3  lub 4a ustawy prawo farmaceutyczne lub  posiada czasowe dopuszczenie do obrotu na terenie RP. </t>
  </si>
  <si>
    <t>opakowań 5 mg x 21 kaps.</t>
  </si>
  <si>
    <t>opakowań 10 mg x 21 kaps.</t>
  </si>
  <si>
    <t>opakowań 15 mg x 21 kaps.</t>
  </si>
  <si>
    <t>opakowań 25 mg x 21 kaps.</t>
  </si>
  <si>
    <t>opakowań 100 mg x 28 tabletek</t>
  </si>
  <si>
    <t>opakowań 100 mg + 40 mg a 84 tabletki</t>
  </si>
  <si>
    <t xml:space="preserve">dla dawki 10 mg x 14 tabl.
Nazwa handlowa:
Dawka: 
Postać / Opakowanie:
dla dawki 50 mg x 7 tabl. 
Nazwa handlowa:
Dawka: 
Postać / Opakowanie: 
dla dawki 100 mg x 7 tabl
Nazwa handlowa:
Dawka: 
Postać / Opakowanie:
dla dawki 100 mg x 14 tabl
Nazwa handlowa:
Dawka: 
Postać / Opakowanie:
dla dawki 100 mg x 112 tabl. 
Nazwa handlowa:
Dawka: 
Postać / Opakowanie:
</t>
  </si>
  <si>
    <t xml:space="preserve">dla dawki 10 mg x 14 tabl. 
dla dawki 50 mg x 7 tabl. 
dla dawki 100 mg x 7 tabl.
dla dawki 100 mg x 14 tabl.
dla dawki 100 mg x 112tabl.
</t>
  </si>
  <si>
    <t>zestawów</t>
  </si>
  <si>
    <t xml:space="preserve">opakowań 2mg x 25 tabl. </t>
  </si>
  <si>
    <t>opakowań 10 mg x 100 kaps.</t>
  </si>
  <si>
    <t xml:space="preserve">opakowań 150 mg x 60 tabl. </t>
  </si>
  <si>
    <t xml:space="preserve">opakowań 500 mg x 120 tabl.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</si>
</sst>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quot;    &quot;;&quot;-&quot;#,##0&quot;    &quot;;&quot; -&quot;00&quot;    &quot;;&quot; &quot;@&quot; &quot;"/>
  </numFmts>
  <fonts count="70">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b/>
      <strike/>
      <sz val="11"/>
      <color indexed="8"/>
      <name val="Times New Roman"/>
      <family val="1"/>
    </font>
    <font>
      <b/>
      <sz val="11"/>
      <name val="Garamond"/>
      <family val="1"/>
    </font>
    <font>
      <sz val="8"/>
      <name val="Arial"/>
      <family val="2"/>
    </font>
    <font>
      <b/>
      <sz val="8"/>
      <name val="Arial"/>
      <family val="2"/>
    </font>
    <font>
      <sz val="10"/>
      <name val="Arial "/>
      <family val="0"/>
    </font>
    <font>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trike/>
      <sz val="11"/>
      <color indexed="8"/>
      <name val="Times New Roman"/>
      <family val="1"/>
    </font>
    <font>
      <sz val="11"/>
      <color indexed="17"/>
      <name val="Times New Roman"/>
      <family val="1"/>
    </font>
    <font>
      <sz val="8"/>
      <color indexed="8"/>
      <name val="Arial"/>
      <family val="2"/>
    </font>
    <font>
      <sz val="8"/>
      <color indexed="8"/>
      <name val="Calibri"/>
      <family val="2"/>
    </font>
    <font>
      <sz val="10"/>
      <color indexed="8"/>
      <name val="Arial"/>
      <family val="2"/>
    </font>
    <font>
      <sz val="10"/>
      <color indexed="8"/>
      <name val="Times New Roman"/>
      <family val="1"/>
    </font>
    <font>
      <sz val="10"/>
      <color indexed="8"/>
      <name val="Calibri"/>
      <family val="2"/>
    </font>
    <font>
      <b/>
      <sz val="11"/>
      <color indexed="8"/>
      <name val="Garamond"/>
      <family val="1"/>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trike/>
      <sz val="11"/>
      <color theme="1"/>
      <name val="Times New Roman"/>
      <family val="1"/>
    </font>
    <font>
      <sz val="11"/>
      <color rgb="FF00B050"/>
      <name val="Times New Roman"/>
      <family val="1"/>
    </font>
    <font>
      <sz val="8"/>
      <color theme="1"/>
      <name val="Arial"/>
      <family val="2"/>
    </font>
    <font>
      <sz val="8"/>
      <color theme="1"/>
      <name val="Calibri"/>
      <family val="2"/>
    </font>
    <font>
      <sz val="10"/>
      <color theme="1"/>
      <name val="Arial"/>
      <family val="2"/>
    </font>
    <font>
      <sz val="10"/>
      <color rgb="FF000000"/>
      <name val="Arial"/>
      <family val="2"/>
    </font>
    <font>
      <sz val="10"/>
      <color theme="1"/>
      <name val="Times New Roman"/>
      <family val="1"/>
    </font>
    <font>
      <sz val="10"/>
      <color rgb="FF000000"/>
      <name val="Calibri"/>
      <family val="2"/>
    </font>
    <font>
      <b/>
      <sz val="11"/>
      <color theme="1"/>
      <name val="Garamond"/>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7" fillId="32" borderId="0" applyNumberFormat="0" applyBorder="0" applyAlignment="0" applyProtection="0"/>
  </cellStyleXfs>
  <cellXfs count="204">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2"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72"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right" vertical="top" wrapText="1"/>
      <protection locked="0"/>
    </xf>
    <xf numFmtId="3" fontId="4" fillId="0" borderId="0" xfId="0" applyNumberFormat="1" applyFont="1" applyFill="1" applyAlignment="1" applyProtection="1">
      <alignment horizontal="right" vertical="top" wrapText="1"/>
      <protection locked="0"/>
    </xf>
    <xf numFmtId="0" fontId="58" fillId="33" borderId="10" xfId="0" applyFont="1" applyFill="1" applyBorder="1" applyAlignment="1" applyProtection="1">
      <alignment horizontal="left" vertical="top" wrapText="1"/>
      <protection locked="0"/>
    </xf>
    <xf numFmtId="0" fontId="59" fillId="33" borderId="0" xfId="0" applyFont="1" applyFill="1" applyAlignment="1" applyProtection="1">
      <alignment horizontal="left" vertical="top" wrapText="1"/>
      <protection locked="0"/>
    </xf>
    <xf numFmtId="3" fontId="59" fillId="33" borderId="0" xfId="0" applyNumberFormat="1" applyFont="1" applyFill="1" applyAlignment="1" applyProtection="1">
      <alignment horizontal="right" vertical="top" wrapText="1"/>
      <protection locked="0"/>
    </xf>
    <xf numFmtId="0" fontId="59" fillId="33" borderId="0" xfId="0" applyFont="1" applyFill="1" applyAlignment="1" applyProtection="1">
      <alignment horizontal="left" vertical="top"/>
      <protection locked="0"/>
    </xf>
    <xf numFmtId="3" fontId="59" fillId="33" borderId="0" xfId="0" applyNumberFormat="1" applyFont="1" applyFill="1" applyAlignment="1" applyProtection="1">
      <alignment horizontal="left" vertical="top" wrapText="1"/>
      <protection locked="0"/>
    </xf>
    <xf numFmtId="0" fontId="60" fillId="33" borderId="0" xfId="0" applyFont="1" applyFill="1" applyAlignment="1" applyProtection="1">
      <alignment horizontal="left" vertical="top" wrapText="1"/>
      <protection locked="0"/>
    </xf>
    <xf numFmtId="0" fontId="60" fillId="33" borderId="0" xfId="0" applyFont="1" applyFill="1" applyAlignment="1" applyProtection="1">
      <alignment horizontal="left" vertical="top"/>
      <protection locked="0"/>
    </xf>
    <xf numFmtId="0" fontId="59" fillId="33" borderId="0" xfId="0" applyFont="1" applyFill="1" applyAlignment="1" applyProtection="1">
      <alignment horizontal="right" vertical="top"/>
      <protection locked="0"/>
    </xf>
    <xf numFmtId="9" fontId="59" fillId="33" borderId="0" xfId="0" applyNumberFormat="1" applyFont="1" applyFill="1" applyAlignment="1" applyProtection="1">
      <alignment horizontal="left" vertical="top" wrapText="1"/>
      <protection locked="0"/>
    </xf>
    <xf numFmtId="0" fontId="58" fillId="33" borderId="0" xfId="0" applyFont="1" applyFill="1" applyAlignment="1" applyProtection="1">
      <alignment horizontal="left" vertical="top" wrapText="1"/>
      <protection locked="0"/>
    </xf>
    <xf numFmtId="0" fontId="58" fillId="33" borderId="0" xfId="0" applyFont="1" applyFill="1" applyBorder="1" applyAlignment="1" applyProtection="1">
      <alignment horizontal="left" vertical="top" wrapText="1"/>
      <protection locked="0"/>
    </xf>
    <xf numFmtId="3" fontId="59" fillId="33" borderId="0" xfId="0" applyNumberFormat="1" applyFont="1" applyFill="1" applyBorder="1" applyAlignment="1" applyProtection="1">
      <alignment horizontal="left" vertical="top" wrapText="1"/>
      <protection locked="0"/>
    </xf>
    <xf numFmtId="0" fontId="59" fillId="33" borderId="0" xfId="0" applyFont="1" applyFill="1" applyBorder="1" applyAlignment="1" applyProtection="1">
      <alignment horizontal="left" vertical="top" wrapText="1"/>
      <protection locked="0"/>
    </xf>
    <xf numFmtId="0" fontId="58" fillId="33" borderId="0" xfId="0" applyFont="1" applyFill="1" applyBorder="1" applyAlignment="1" applyProtection="1">
      <alignment horizontal="left" vertical="top"/>
      <protection locked="0"/>
    </xf>
    <xf numFmtId="168" fontId="59" fillId="33" borderId="0" xfId="0" applyNumberFormat="1" applyFont="1" applyFill="1" applyBorder="1" applyAlignment="1" applyProtection="1">
      <alignment horizontal="left" vertical="top" wrapText="1"/>
      <protection locked="0"/>
    </xf>
    <xf numFmtId="3" fontId="59" fillId="33" borderId="0" xfId="0" applyNumberFormat="1" applyFont="1" applyFill="1" applyBorder="1" applyAlignment="1" applyProtection="1">
      <alignment horizontal="right" vertical="top" wrapText="1"/>
      <protection locked="0"/>
    </xf>
    <xf numFmtId="0" fontId="58" fillId="33" borderId="11" xfId="0" applyFont="1" applyFill="1" applyBorder="1" applyAlignment="1" applyProtection="1">
      <alignment horizontal="left" vertical="top" wrapText="1"/>
      <protection locked="0"/>
    </xf>
    <xf numFmtId="3" fontId="58" fillId="33" borderId="0" xfId="0" applyNumberFormat="1" applyFont="1" applyFill="1" applyAlignment="1" applyProtection="1">
      <alignment horizontal="left" vertical="top"/>
      <protection locked="0"/>
    </xf>
    <xf numFmtId="3" fontId="58" fillId="33" borderId="0" xfId="0" applyNumberFormat="1" applyFont="1" applyFill="1" applyAlignment="1" applyProtection="1">
      <alignment horizontal="left" vertical="top" wrapText="1"/>
      <protection locked="0"/>
    </xf>
    <xf numFmtId="3" fontId="58" fillId="33" borderId="0" xfId="0" applyNumberFormat="1" applyFont="1" applyFill="1" applyAlignment="1" applyProtection="1">
      <alignment horizontal="right" vertical="top" wrapText="1"/>
      <protection locked="0"/>
    </xf>
    <xf numFmtId="0" fontId="59" fillId="33" borderId="10" xfId="0" applyFont="1" applyFill="1" applyBorder="1" applyAlignment="1" applyProtection="1">
      <alignment horizontal="left" vertical="top" wrapText="1"/>
      <protection locked="0"/>
    </xf>
    <xf numFmtId="4" fontId="59" fillId="33" borderId="10" xfId="0" applyNumberFormat="1" applyFont="1" applyFill="1" applyBorder="1" applyAlignment="1" applyProtection="1">
      <alignment horizontal="left" vertical="top" wrapText="1" shrinkToFit="1"/>
      <protection locked="0"/>
    </xf>
    <xf numFmtId="1" fontId="59" fillId="33" borderId="10" xfId="0" applyNumberFormat="1" applyFont="1" applyFill="1" applyBorder="1" applyAlignment="1" applyProtection="1">
      <alignment horizontal="left" vertical="top" wrapText="1" shrinkToFit="1"/>
      <protection locked="0"/>
    </xf>
    <xf numFmtId="44" fontId="59" fillId="33" borderId="10" xfId="0" applyNumberFormat="1" applyFont="1" applyFill="1" applyBorder="1" applyAlignment="1" applyProtection="1">
      <alignment horizontal="left" vertical="top" wrapText="1"/>
      <protection locked="0"/>
    </xf>
    <xf numFmtId="0" fontId="59" fillId="33" borderId="0" xfId="0" applyFont="1" applyFill="1" applyAlignment="1" applyProtection="1">
      <alignment horizontal="left" vertical="top" wrapText="1"/>
      <protection locked="0"/>
    </xf>
    <xf numFmtId="3" fontId="61" fillId="0" borderId="0" xfId="0" applyNumberFormat="1"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4" fontId="59" fillId="0" borderId="10" xfId="0" applyNumberFormat="1" applyFont="1" applyFill="1" applyBorder="1" applyAlignment="1" applyProtection="1">
      <alignment horizontal="left" vertical="top" wrapText="1" shrinkToFit="1"/>
      <protection locked="0"/>
    </xf>
    <xf numFmtId="1" fontId="59" fillId="0" borderId="10" xfId="0" applyNumberFormat="1" applyFont="1" applyFill="1" applyBorder="1" applyAlignment="1" applyProtection="1">
      <alignment horizontal="left" vertical="top" wrapText="1" shrinkToFit="1"/>
      <protection locked="0"/>
    </xf>
    <xf numFmtId="44" fontId="59" fillId="0" borderId="10" xfId="0" applyNumberFormat="1"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3" fontId="59" fillId="0" borderId="0" xfId="0" applyNumberFormat="1" applyFont="1" applyFill="1" applyAlignment="1" applyProtection="1">
      <alignment horizontal="right" vertical="top" wrapText="1"/>
      <protection locked="0"/>
    </xf>
    <xf numFmtId="0" fontId="59" fillId="0" borderId="0" xfId="0" applyFont="1" applyFill="1" applyAlignment="1" applyProtection="1">
      <alignment horizontal="left" vertical="top"/>
      <protection locked="0"/>
    </xf>
    <xf numFmtId="3" fontId="59" fillId="0" borderId="0" xfId="0" applyNumberFormat="1" applyFont="1" applyFill="1" applyAlignment="1" applyProtection="1">
      <alignment horizontal="left" vertical="top" wrapText="1"/>
      <protection locked="0"/>
    </xf>
    <xf numFmtId="0" fontId="59" fillId="0" borderId="12" xfId="0" applyFont="1" applyFill="1" applyBorder="1" applyAlignment="1" applyProtection="1">
      <alignment horizontal="left" vertical="center" wrapText="1"/>
      <protection locked="0"/>
    </xf>
    <xf numFmtId="0" fontId="59" fillId="33" borderId="12"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center" wrapText="1"/>
      <protection locked="0"/>
    </xf>
    <xf numFmtId="0" fontId="59" fillId="0" borderId="0" xfId="0" applyFont="1" applyFill="1" applyAlignment="1" applyProtection="1">
      <alignment horizontal="left" vertical="top" wrapText="1"/>
      <protection locked="0"/>
    </xf>
    <xf numFmtId="0" fontId="59" fillId="33" borderId="0" xfId="0" applyFont="1" applyFill="1" applyAlignment="1" applyProtection="1">
      <alignment horizontal="left" vertical="top" wrapText="1"/>
      <protection locked="0"/>
    </xf>
    <xf numFmtId="0" fontId="59" fillId="33" borderId="10" xfId="0" applyFont="1" applyFill="1" applyBorder="1" applyAlignment="1" applyProtection="1">
      <alignment horizontal="left" vertical="center" wrapText="1"/>
      <protection locked="0"/>
    </xf>
    <xf numFmtId="49" fontId="9" fillId="0" borderId="10" xfId="0" applyNumberFormat="1" applyFont="1" applyBorder="1" applyAlignment="1">
      <alignment horizontal="left" vertical="top" wrapText="1"/>
    </xf>
    <xf numFmtId="175" fontId="9" fillId="0" borderId="10" xfId="5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62" fillId="0" borderId="0" xfId="0" applyFont="1" applyAlignment="1">
      <alignment/>
    </xf>
    <xf numFmtId="0" fontId="63" fillId="0" borderId="0" xfId="0" applyFont="1" applyAlignment="1">
      <alignment/>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75" fontId="3" fillId="0" borderId="10" xfId="44" applyNumberFormat="1" applyFont="1" applyFill="1" applyBorder="1" applyAlignment="1">
      <alignment horizontal="center" vertical="center" wrapText="1"/>
    </xf>
    <xf numFmtId="175" fontId="3" fillId="0" borderId="13" xfId="47" applyNumberFormat="1" applyFont="1" applyFill="1" applyBorder="1" applyAlignment="1">
      <alignment horizontal="center" vertical="center" wrapText="1"/>
    </xf>
    <xf numFmtId="175" fontId="3" fillId="33" borderId="10" xfId="47"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5" fontId="3" fillId="33" borderId="10" xfId="42" applyNumberFormat="1" applyFont="1" applyFill="1" applyBorder="1" applyAlignment="1">
      <alignment vertical="center" wrapText="1"/>
    </xf>
    <xf numFmtId="49" fontId="65" fillId="0" borderId="10" xfId="60" applyNumberFormat="1" applyFont="1" applyFill="1" applyBorder="1" applyAlignment="1" applyProtection="1">
      <alignment horizontal="center" vertical="center" wrapText="1"/>
      <protection/>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64"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60" applyFont="1" applyFill="1" applyBorder="1" applyAlignment="1">
      <alignment horizontal="center" vertical="center" wrapText="1"/>
      <protection/>
    </xf>
    <xf numFmtId="175" fontId="3" fillId="33" borderId="10" xfId="44" applyNumberFormat="1" applyFont="1" applyFill="1" applyBorder="1" applyAlignment="1">
      <alignment horizontal="left" vertical="center" wrapText="1"/>
    </xf>
    <xf numFmtId="175" fontId="3" fillId="0" borderId="10" xfId="44" applyNumberFormat="1" applyFont="1" applyFill="1" applyBorder="1" applyAlignment="1">
      <alignment horizontal="center" vertical="center"/>
    </xf>
    <xf numFmtId="175" fontId="3" fillId="33" borderId="10" xfId="44" applyNumberFormat="1" applyFont="1" applyFill="1" applyBorder="1" applyAlignment="1">
      <alignment horizontal="center" vertical="center" wrapText="1"/>
    </xf>
    <xf numFmtId="0" fontId="3" fillId="0" borderId="10" xfId="60" applyFont="1" applyBorder="1" applyAlignment="1">
      <alignment horizontal="center" vertical="center"/>
      <protection/>
    </xf>
    <xf numFmtId="0" fontId="3" fillId="33" borderId="10" xfId="60" applyFont="1" applyFill="1" applyBorder="1" applyAlignment="1">
      <alignment horizontal="center" vertical="center"/>
      <protection/>
    </xf>
    <xf numFmtId="0" fontId="66" fillId="0" borderId="12" xfId="0" applyFont="1" applyFill="1" applyBorder="1" applyAlignment="1" applyProtection="1">
      <alignment horizontal="left" vertical="center" wrapText="1"/>
      <protection locked="0"/>
    </xf>
    <xf numFmtId="0" fontId="3" fillId="33" borderId="10" xfId="0" applyFont="1" applyFill="1" applyBorder="1" applyAlignment="1">
      <alignment horizontal="center" vertical="center" wrapText="1"/>
    </xf>
    <xf numFmtId="175" fontId="3" fillId="33" borderId="10" xfId="42" applyNumberFormat="1" applyFont="1" applyFill="1" applyBorder="1" applyAlignment="1">
      <alignment horizontal="center" vertical="center"/>
    </xf>
    <xf numFmtId="175" fontId="3" fillId="33" borderId="10" xfId="42" applyNumberFormat="1" applyFont="1" applyFill="1" applyBorder="1" applyAlignment="1">
      <alignment horizontal="center" vertical="center" wrapText="1"/>
    </xf>
    <xf numFmtId="175" fontId="3" fillId="0" borderId="10" xfId="42"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175" fontId="11" fillId="0" borderId="10" xfId="45"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5" fontId="0" fillId="0" borderId="10" xfId="49" applyNumberFormat="1" applyFont="1" applyFill="1" applyBorder="1" applyAlignment="1">
      <alignment horizontal="center" vertical="center" wrapText="1"/>
    </xf>
    <xf numFmtId="0" fontId="65" fillId="0" borderId="14" xfId="0" applyFont="1" applyBorder="1" applyAlignment="1">
      <alignment horizontal="center" vertical="center" wrapText="1"/>
    </xf>
    <xf numFmtId="182" fontId="65" fillId="0" borderId="14" xfId="42" applyNumberFormat="1" applyFont="1" applyFill="1" applyBorder="1" applyAlignment="1">
      <alignment horizontal="center" vertical="center" wrapText="1"/>
    </xf>
    <xf numFmtId="49" fontId="65" fillId="0" borderId="10" xfId="0" applyNumberFormat="1" applyFont="1" applyFill="1" applyBorder="1" applyAlignment="1" applyProtection="1">
      <alignment horizontal="center" vertical="center" wrapText="1"/>
      <protection/>
    </xf>
    <xf numFmtId="0" fontId="64" fillId="0" borderId="10" xfId="0" applyFont="1" applyBorder="1" applyAlignment="1">
      <alignment vertical="center"/>
    </xf>
    <xf numFmtId="0" fontId="64" fillId="0" borderId="10" xfId="0" applyFont="1" applyFill="1" applyBorder="1" applyAlignment="1">
      <alignment vertical="center"/>
    </xf>
    <xf numFmtId="0" fontId="64" fillId="0" borderId="10" xfId="0" applyFont="1" applyBorder="1" applyAlignment="1">
      <alignment vertical="center" wrapText="1"/>
    </xf>
    <xf numFmtId="0" fontId="3" fillId="0" borderId="14" xfId="0" applyFont="1" applyBorder="1" applyAlignment="1">
      <alignment horizontal="center" vertical="center" wrapText="1"/>
    </xf>
    <xf numFmtId="182" fontId="65" fillId="0" borderId="14" xfId="5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175" fontId="64" fillId="0" borderId="10" xfId="50" applyNumberFormat="1" applyFont="1" applyFill="1" applyBorder="1" applyAlignment="1">
      <alignment horizontal="center" vertical="center"/>
    </xf>
    <xf numFmtId="175" fontId="64" fillId="0" borderId="10" xfId="50" applyNumberFormat="1" applyFont="1" applyFill="1" applyBorder="1" applyAlignment="1">
      <alignment horizontal="center" vertical="center" wrapText="1"/>
    </xf>
    <xf numFmtId="49" fontId="67" fillId="0" borderId="1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wrapText="1"/>
      <protection locked="0"/>
    </xf>
    <xf numFmtId="175" fontId="3" fillId="0" borderId="10" xfId="51" applyNumberFormat="1" applyFont="1" applyFill="1" applyBorder="1" applyAlignment="1">
      <alignment horizontal="center" vertical="center" wrapText="1"/>
    </xf>
    <xf numFmtId="175" fontId="3" fillId="0" borderId="10" xfId="50" applyNumberFormat="1" applyFont="1" applyFill="1" applyBorder="1" applyAlignment="1">
      <alignment horizontal="center" vertical="center" wrapText="1"/>
    </xf>
    <xf numFmtId="175" fontId="3" fillId="0" borderId="10" xfId="48" applyNumberFormat="1" applyFont="1" applyFill="1" applyBorder="1" applyAlignment="1">
      <alignment horizontal="center" vertical="center" wrapText="1"/>
    </xf>
    <xf numFmtId="175" fontId="3" fillId="0" borderId="10" xfId="46" applyNumberFormat="1" applyFont="1" applyFill="1" applyBorder="1" applyAlignment="1">
      <alignment horizontal="center" vertical="center" wrapText="1"/>
    </xf>
    <xf numFmtId="0" fontId="58" fillId="34" borderId="10" xfId="0" applyFont="1" applyFill="1" applyBorder="1" applyAlignment="1" applyProtection="1">
      <alignment horizontal="left" vertical="top" wrapText="1"/>
      <protection locked="0"/>
    </xf>
    <xf numFmtId="3" fontId="58" fillId="34" borderId="11" xfId="48" applyNumberFormat="1" applyFont="1" applyFill="1" applyBorder="1" applyAlignment="1" applyProtection="1">
      <alignment horizontal="left" vertical="top" wrapText="1"/>
      <protection locked="0"/>
    </xf>
    <xf numFmtId="0" fontId="59" fillId="34" borderId="1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3" fontId="5" fillId="34" borderId="11" xfId="48" applyNumberFormat="1" applyFont="1" applyFill="1" applyBorder="1" applyAlignment="1" applyProtection="1">
      <alignment horizontal="left" vertical="top" wrapText="1"/>
      <protection locked="0"/>
    </xf>
    <xf numFmtId="0" fontId="4" fillId="34" borderId="12" xfId="0" applyFont="1" applyFill="1" applyBorder="1" applyAlignment="1" applyProtection="1">
      <alignment horizontal="left" vertical="top" wrapText="1"/>
      <protection locked="0"/>
    </xf>
    <xf numFmtId="0" fontId="8" fillId="34" borderId="10" xfId="0" applyFont="1" applyFill="1" applyBorder="1" applyAlignment="1" applyProtection="1">
      <alignment horizontal="left" vertical="top" wrapText="1"/>
      <protection locked="0"/>
    </xf>
    <xf numFmtId="0" fontId="68" fillId="34" borderId="10" xfId="0" applyFont="1" applyFill="1" applyBorder="1" applyAlignment="1" applyProtection="1">
      <alignment horizontal="left" vertical="top" wrapText="1"/>
      <protection locked="0"/>
    </xf>
    <xf numFmtId="0" fontId="4" fillId="34" borderId="10" xfId="0" applyFont="1" applyFill="1" applyBorder="1" applyAlignment="1" applyProtection="1">
      <alignment horizontal="left" vertical="top" wrapText="1"/>
      <protection locked="0"/>
    </xf>
    <xf numFmtId="4" fontId="4" fillId="34" borderId="10" xfId="0" applyNumberFormat="1" applyFont="1" applyFill="1" applyBorder="1" applyAlignment="1" applyProtection="1">
      <alignment horizontal="left" vertical="top" wrapText="1" shrinkToFit="1"/>
      <protection locked="0"/>
    </xf>
    <xf numFmtId="44" fontId="4" fillId="34" borderId="10" xfId="0" applyNumberFormat="1" applyFont="1" applyFill="1" applyBorder="1" applyAlignment="1" applyProtection="1">
      <alignment horizontal="left" vertical="top" wrapText="1"/>
      <protection locked="0"/>
    </xf>
    <xf numFmtId="0" fontId="10" fillId="34" borderId="10" xfId="0" applyFont="1" applyFill="1" applyBorder="1" applyAlignment="1" applyProtection="1">
      <alignment horizontal="left" vertical="top" wrapText="1"/>
      <protection locked="0"/>
    </xf>
    <xf numFmtId="175" fontId="10" fillId="34" borderId="10" xfId="5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center" vertical="top" wrapText="1" shrinkToFit="1"/>
      <protection locked="0"/>
    </xf>
    <xf numFmtId="0" fontId="4" fillId="0" borderId="10" xfId="0"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49" fontId="4" fillId="0" borderId="15"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0" fillId="0" borderId="0" xfId="0" applyAlignment="1">
      <alignment vertical="top" wrapText="1"/>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59"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vertical="top" wrapText="1"/>
      <protection locked="0"/>
    </xf>
    <xf numFmtId="0" fontId="59" fillId="0" borderId="0" xfId="0" applyFont="1" applyFill="1" applyBorder="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3" fontId="58" fillId="34" borderId="11" xfId="48" applyNumberFormat="1" applyFont="1" applyFill="1" applyBorder="1" applyAlignment="1" applyProtection="1">
      <alignment horizontal="left" vertical="top" wrapText="1"/>
      <protection locked="0"/>
    </xf>
    <xf numFmtId="3" fontId="58" fillId="34" borderId="12" xfId="48" applyNumberFormat="1"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33" borderId="0" xfId="0" applyFont="1" applyFill="1" applyAlignment="1" applyProtection="1">
      <alignment horizontal="left" vertical="top" wrapText="1"/>
      <protection locked="0"/>
    </xf>
    <xf numFmtId="44" fontId="59" fillId="33" borderId="11" xfId="0" applyNumberFormat="1" applyFont="1" applyFill="1" applyBorder="1" applyAlignment="1" applyProtection="1">
      <alignment horizontal="left" vertical="top" wrapText="1"/>
      <protection locked="0"/>
    </xf>
    <xf numFmtId="44" fontId="59" fillId="33" borderId="12" xfId="0" applyNumberFormat="1" applyFont="1" applyFill="1" applyBorder="1" applyAlignment="1" applyProtection="1">
      <alignment horizontal="left" vertical="top" wrapText="1"/>
      <protection locked="0"/>
    </xf>
    <xf numFmtId="3" fontId="58" fillId="34" borderId="11" xfId="0" applyNumberFormat="1" applyFont="1" applyFill="1" applyBorder="1" applyAlignment="1" applyProtection="1">
      <alignment horizontal="left" vertical="top" wrapText="1"/>
      <protection locked="0"/>
    </xf>
    <xf numFmtId="3" fontId="58" fillId="34" borderId="12" xfId="0" applyNumberFormat="1" applyFont="1" applyFill="1" applyBorder="1" applyAlignment="1" applyProtection="1">
      <alignment horizontal="left" vertical="top" wrapText="1"/>
      <protection locked="0"/>
    </xf>
    <xf numFmtId="3" fontId="5" fillId="34" borderId="11" xfId="48" applyNumberFormat="1" applyFont="1" applyFill="1" applyBorder="1" applyAlignment="1" applyProtection="1">
      <alignment horizontal="left" vertical="top" wrapText="1"/>
      <protection locked="0"/>
    </xf>
    <xf numFmtId="3" fontId="5" fillId="34" borderId="12" xfId="48" applyNumberFormat="1" applyFont="1" applyFill="1" applyBorder="1" applyAlignment="1" applyProtection="1">
      <alignment horizontal="left" vertical="top" wrapText="1"/>
      <protection locked="0"/>
    </xf>
    <xf numFmtId="0" fontId="10" fillId="34" borderId="10" xfId="0" applyFont="1" applyFill="1" applyBorder="1" applyAlignment="1" applyProtection="1">
      <alignment horizontal="left" vertical="top" wrapText="1"/>
      <protection locked="0"/>
    </xf>
    <xf numFmtId="0" fontId="9" fillId="34" borderId="10" xfId="0" applyFont="1" applyFill="1" applyBorder="1" applyAlignment="1">
      <alignment horizontal="left" vertical="top" wrapText="1"/>
    </xf>
    <xf numFmtId="49" fontId="9" fillId="0" borderId="10" xfId="0" applyNumberFormat="1" applyFont="1" applyFill="1" applyBorder="1" applyAlignment="1" applyProtection="1">
      <alignment horizontal="left" vertical="top" wrapText="1"/>
      <protection locked="0"/>
    </xf>
    <xf numFmtId="0" fontId="9" fillId="0" borderId="10" xfId="0" applyFont="1" applyBorder="1" applyAlignment="1">
      <alignment horizontal="left" vertical="top" wrapText="1"/>
    </xf>
    <xf numFmtId="0" fontId="40" fillId="0" borderId="0" xfId="0" applyFont="1" applyAlignment="1">
      <alignment horizontal="left" vertical="center" wrapText="1"/>
    </xf>
    <xf numFmtId="0" fontId="69" fillId="0" borderId="0" xfId="0" applyFont="1" applyAlignment="1">
      <alignment horizontal="left" vertical="center" wrapText="1"/>
    </xf>
    <xf numFmtId="0" fontId="69" fillId="0" borderId="0" xfId="0" applyFont="1" applyAlignment="1">
      <alignment vertical="center"/>
    </xf>
    <xf numFmtId="0" fontId="69" fillId="0" borderId="0" xfId="0" applyFont="1" applyAlignment="1">
      <alignment horizontal="left" vertical="center"/>
    </xf>
    <xf numFmtId="0" fontId="58" fillId="34" borderId="11" xfId="0" applyFont="1" applyFill="1" applyBorder="1" applyAlignment="1" applyProtection="1">
      <alignment horizontal="left" vertical="top" wrapText="1"/>
      <protection locked="0"/>
    </xf>
    <xf numFmtId="0" fontId="58" fillId="34" borderId="15" xfId="0" applyFont="1" applyFill="1" applyBorder="1" applyAlignment="1" applyProtection="1">
      <alignment horizontal="left" vertical="top" wrapText="1"/>
      <protection locked="0"/>
    </xf>
    <xf numFmtId="0" fontId="58" fillId="34" borderId="12" xfId="0" applyFont="1" applyFill="1" applyBorder="1" applyAlignment="1" applyProtection="1">
      <alignment horizontal="left" vertical="top" wrapText="1"/>
      <protection locked="0"/>
    </xf>
    <xf numFmtId="0" fontId="64" fillId="0" borderId="11" xfId="0" applyFont="1" applyBorder="1" applyAlignment="1">
      <alignment horizontal="center" vertical="center" wrapText="1"/>
    </xf>
    <xf numFmtId="0" fontId="64" fillId="0" borderId="15" xfId="0" applyFont="1" applyBorder="1" applyAlignment="1">
      <alignment/>
    </xf>
    <xf numFmtId="0" fontId="64" fillId="0" borderId="12" xfId="0" applyFont="1" applyBorder="1" applyAlignment="1">
      <alignment/>
    </xf>
    <xf numFmtId="0" fontId="64" fillId="0" borderId="15" xfId="0" applyFont="1" applyBorder="1" applyAlignment="1">
      <alignment wrapText="1"/>
    </xf>
    <xf numFmtId="0" fontId="64" fillId="0" borderId="12" xfId="0" applyFont="1" applyBorder="1" applyAlignment="1">
      <alignment wrapText="1"/>
    </xf>
    <xf numFmtId="0" fontId="64" fillId="0" borderId="15" xfId="0" applyFont="1" applyBorder="1" applyAlignment="1">
      <alignment horizontal="center" wrapText="1"/>
    </xf>
    <xf numFmtId="0" fontId="64" fillId="0" borderId="12" xfId="0" applyFont="1" applyBorder="1" applyAlignment="1">
      <alignment horizontal="center"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3" xfId="61"/>
    <cellStyle name="Normalny 4" xfId="62"/>
    <cellStyle name="Normalny 7"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Walutowy 3"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78"/>
  <sheetViews>
    <sheetView showGridLines="0" view="pageBreakPreview" zoomScale="110" zoomScaleNormal="110" zoomScaleSheetLayoutView="110" zoomScalePageLayoutView="115" workbookViewId="0" topLeftCell="A1">
      <selection activeCell="A1" sqref="A1"/>
    </sheetView>
  </sheetViews>
  <sheetFormatPr defaultColWidth="9.00390625" defaultRowHeight="12.75"/>
  <cols>
    <col min="1" max="1" width="9.125" style="9" customWidth="1"/>
    <col min="2" max="2" width="6.125" style="9" customWidth="1"/>
    <col min="3" max="4" width="30.00390625" style="9" customWidth="1"/>
    <col min="5" max="5" width="43.625" style="18" customWidth="1"/>
    <col min="6" max="7" width="9.125" style="9" customWidth="1"/>
    <col min="8" max="8" width="31.00390625" style="9" customWidth="1"/>
    <col min="9" max="9" width="9.125" style="9" customWidth="1"/>
    <col min="10" max="10" width="26.75390625" style="9" customWidth="1"/>
    <col min="11" max="12" width="16.125" style="9" customWidth="1"/>
    <col min="13" max="16384" width="9.125" style="9" customWidth="1"/>
  </cols>
  <sheetData>
    <row r="1" ht="15">
      <c r="E1" s="7" t="s">
        <v>64</v>
      </c>
    </row>
    <row r="2" spans="3:5" ht="15">
      <c r="C2" s="17"/>
      <c r="D2" s="17" t="s">
        <v>62</v>
      </c>
      <c r="E2" s="17"/>
    </row>
    <row r="4" spans="3:4" ht="15">
      <c r="C4" s="9" t="s">
        <v>53</v>
      </c>
      <c r="D4" s="75" t="s">
        <v>86</v>
      </c>
    </row>
    <row r="6" spans="3:5" ht="33" customHeight="1">
      <c r="C6" s="9" t="s">
        <v>52</v>
      </c>
      <c r="D6" s="160" t="s">
        <v>260</v>
      </c>
      <c r="E6" s="160"/>
    </row>
    <row r="8" spans="3:5" ht="15">
      <c r="C8" s="20" t="s">
        <v>48</v>
      </c>
      <c r="D8" s="165"/>
      <c r="E8" s="152"/>
    </row>
    <row r="9" spans="3:5" ht="15">
      <c r="C9" s="20" t="s">
        <v>54</v>
      </c>
      <c r="D9" s="166"/>
      <c r="E9" s="167"/>
    </row>
    <row r="10" spans="3:5" ht="15">
      <c r="C10" s="20" t="s">
        <v>47</v>
      </c>
      <c r="D10" s="161"/>
      <c r="E10" s="162"/>
    </row>
    <row r="11" spans="3:5" ht="15">
      <c r="C11" s="20" t="s">
        <v>56</v>
      </c>
      <c r="D11" s="161"/>
      <c r="E11" s="162"/>
    </row>
    <row r="12" spans="3:5" ht="15">
      <c r="C12" s="20" t="s">
        <v>57</v>
      </c>
      <c r="D12" s="161"/>
      <c r="E12" s="162"/>
    </row>
    <row r="13" spans="3:5" ht="15">
      <c r="C13" s="20" t="s">
        <v>58</v>
      </c>
      <c r="D13" s="161"/>
      <c r="E13" s="162"/>
    </row>
    <row r="14" spans="3:5" ht="15">
      <c r="C14" s="20" t="s">
        <v>59</v>
      </c>
      <c r="D14" s="161"/>
      <c r="E14" s="162"/>
    </row>
    <row r="15" spans="3:5" ht="15">
      <c r="C15" s="20" t="s">
        <v>60</v>
      </c>
      <c r="D15" s="161"/>
      <c r="E15" s="162"/>
    </row>
    <row r="16" spans="3:5" ht="15">
      <c r="C16" s="20" t="s">
        <v>61</v>
      </c>
      <c r="D16" s="161"/>
      <c r="E16" s="162"/>
    </row>
    <row r="17" spans="4:5" ht="15">
      <c r="D17" s="6"/>
      <c r="E17" s="21"/>
    </row>
    <row r="18" spans="3:5" ht="15">
      <c r="C18" s="163" t="s">
        <v>55</v>
      </c>
      <c r="D18" s="164"/>
      <c r="E18" s="22"/>
    </row>
    <row r="19" spans="4:5" ht="15">
      <c r="D19" s="1"/>
      <c r="E19" s="22"/>
    </row>
    <row r="20" spans="3:5" ht="21" customHeight="1">
      <c r="C20" s="5" t="s">
        <v>17</v>
      </c>
      <c r="D20" s="23" t="s">
        <v>0</v>
      </c>
      <c r="E20" s="6"/>
    </row>
    <row r="21" spans="3:5" ht="15">
      <c r="C21" s="20" t="s">
        <v>23</v>
      </c>
      <c r="D21" s="24">
        <f>'część (1)'!H$6</f>
        <v>0</v>
      </c>
      <c r="E21" s="25"/>
    </row>
    <row r="22" spans="3:5" ht="15">
      <c r="C22" s="20" t="s">
        <v>24</v>
      </c>
      <c r="D22" s="24">
        <f>'część (2)'!H$6</f>
        <v>0</v>
      </c>
      <c r="E22" s="25"/>
    </row>
    <row r="23" spans="3:5" ht="15">
      <c r="C23" s="20" t="s">
        <v>25</v>
      </c>
      <c r="D23" s="24">
        <f>'część (3)'!H$6</f>
        <v>0</v>
      </c>
      <c r="E23" s="25"/>
    </row>
    <row r="24" spans="3:5" ht="15">
      <c r="C24" s="20" t="s">
        <v>26</v>
      </c>
      <c r="D24" s="24">
        <f>'część (4)'!H$6</f>
        <v>0</v>
      </c>
      <c r="E24" s="25"/>
    </row>
    <row r="25" spans="3:5" ht="15">
      <c r="C25" s="20" t="s">
        <v>27</v>
      </c>
      <c r="D25" s="24">
        <f>'część (5)'!H$6</f>
        <v>0</v>
      </c>
      <c r="E25" s="25"/>
    </row>
    <row r="26" spans="3:5" ht="15">
      <c r="C26" s="20" t="s">
        <v>28</v>
      </c>
      <c r="D26" s="24">
        <f>'część (6)'!H$6</f>
        <v>0</v>
      </c>
      <c r="E26" s="25"/>
    </row>
    <row r="27" spans="3:5" ht="15">
      <c r="C27" s="20" t="s">
        <v>29</v>
      </c>
      <c r="D27" s="24">
        <f>'część (7)'!H$6</f>
        <v>0</v>
      </c>
      <c r="E27" s="25"/>
    </row>
    <row r="28" spans="3:5" ht="15">
      <c r="C28" s="20" t="s">
        <v>30</v>
      </c>
      <c r="D28" s="24">
        <f>'część (8)'!H$6</f>
        <v>0</v>
      </c>
      <c r="E28" s="25"/>
    </row>
    <row r="29" spans="3:5" ht="15">
      <c r="C29" s="20" t="s">
        <v>31</v>
      </c>
      <c r="D29" s="24">
        <f>'część (9)'!H$6</f>
        <v>0</v>
      </c>
      <c r="E29" s="25"/>
    </row>
    <row r="30" spans="3:5" ht="15">
      <c r="C30" s="20" t="s">
        <v>32</v>
      </c>
      <c r="D30" s="24">
        <f>'część (10)'!H$6</f>
        <v>0</v>
      </c>
      <c r="E30" s="25"/>
    </row>
    <row r="31" spans="3:5" ht="15">
      <c r="C31" s="20" t="s">
        <v>33</v>
      </c>
      <c r="D31" s="24">
        <f>'część (11)'!H$6</f>
        <v>0</v>
      </c>
      <c r="E31" s="25"/>
    </row>
    <row r="32" spans="3:5" ht="15">
      <c r="C32" s="20" t="s">
        <v>34</v>
      </c>
      <c r="D32" s="24">
        <f>'część (12)'!H$6</f>
        <v>0</v>
      </c>
      <c r="E32" s="25"/>
    </row>
    <row r="33" spans="3:5" ht="15">
      <c r="C33" s="20" t="s">
        <v>35</v>
      </c>
      <c r="D33" s="24">
        <f>'część (13)'!H$6</f>
        <v>0</v>
      </c>
      <c r="E33" s="25"/>
    </row>
    <row r="34" spans="3:5" ht="15">
      <c r="C34" s="20" t="s">
        <v>36</v>
      </c>
      <c r="D34" s="24">
        <f>'część (14)'!H$6</f>
        <v>0</v>
      </c>
      <c r="E34" s="25"/>
    </row>
    <row r="35" spans="3:5" ht="15">
      <c r="C35" s="20" t="s">
        <v>37</v>
      </c>
      <c r="D35" s="24">
        <f>'część (15)'!H$6</f>
        <v>0</v>
      </c>
      <c r="E35" s="25"/>
    </row>
    <row r="36" spans="3:5" ht="15">
      <c r="C36" s="20" t="s">
        <v>38</v>
      </c>
      <c r="D36" s="24">
        <f>'część (16)'!H$6</f>
        <v>0</v>
      </c>
      <c r="E36" s="25"/>
    </row>
    <row r="37" spans="3:5" ht="15">
      <c r="C37" s="20" t="s">
        <v>39</v>
      </c>
      <c r="D37" s="24">
        <f>'część (17)'!H$6</f>
        <v>0</v>
      </c>
      <c r="E37" s="25"/>
    </row>
    <row r="38" spans="3:5" ht="15">
      <c r="C38" s="20" t="s">
        <v>40</v>
      </c>
      <c r="D38" s="24">
        <f>'część (18)'!H$6</f>
        <v>0</v>
      </c>
      <c r="E38" s="25"/>
    </row>
    <row r="39" spans="3:5" ht="15">
      <c r="C39" s="20" t="s">
        <v>87</v>
      </c>
      <c r="D39" s="24">
        <f>'część (19)'!H$6</f>
        <v>0</v>
      </c>
      <c r="E39" s="25"/>
    </row>
    <row r="40" spans="3:5" ht="15">
      <c r="C40" s="20" t="s">
        <v>88</v>
      </c>
      <c r="D40" s="24">
        <f>'część (20)'!H$6</f>
        <v>0</v>
      </c>
      <c r="E40" s="25"/>
    </row>
    <row r="41" spans="3:5" ht="15">
      <c r="C41" s="20" t="s">
        <v>89</v>
      </c>
      <c r="D41" s="24">
        <f>'część (21)'!H$6</f>
        <v>0</v>
      </c>
      <c r="E41" s="25"/>
    </row>
    <row r="42" spans="3:5" ht="15">
      <c r="C42" s="20" t="s">
        <v>90</v>
      </c>
      <c r="D42" s="24">
        <f>'część (22)'!H$6</f>
        <v>0</v>
      </c>
      <c r="E42" s="25"/>
    </row>
    <row r="43" spans="3:5" ht="15">
      <c r="C43" s="20" t="s">
        <v>91</v>
      </c>
      <c r="D43" s="24">
        <f>'część (23)'!H$6</f>
        <v>0</v>
      </c>
      <c r="E43" s="25"/>
    </row>
    <row r="44" spans="3:5" ht="15">
      <c r="C44" s="20" t="s">
        <v>92</v>
      </c>
      <c r="D44" s="24">
        <f>'część (24)'!H$6</f>
        <v>0</v>
      </c>
      <c r="E44" s="25"/>
    </row>
    <row r="45" spans="3:5" ht="15">
      <c r="C45" s="20" t="s">
        <v>93</v>
      </c>
      <c r="D45" s="24">
        <f>'część (25)'!H$6</f>
        <v>0</v>
      </c>
      <c r="E45" s="25"/>
    </row>
    <row r="46" spans="3:5" ht="15">
      <c r="C46" s="20" t="s">
        <v>94</v>
      </c>
      <c r="D46" s="24">
        <f>'część (26)'!H$6</f>
        <v>0</v>
      </c>
      <c r="E46" s="25"/>
    </row>
    <row r="47" spans="3:5" ht="15">
      <c r="C47" s="20" t="s">
        <v>95</v>
      </c>
      <c r="D47" s="24">
        <f>'część (27)'!H$6</f>
        <v>0</v>
      </c>
      <c r="E47" s="25"/>
    </row>
    <row r="48" spans="3:5" ht="15">
      <c r="C48" s="20" t="s">
        <v>96</v>
      </c>
      <c r="D48" s="24">
        <f>'część (28)'!H$6</f>
        <v>0</v>
      </c>
      <c r="E48" s="25"/>
    </row>
    <row r="49" spans="3:5" ht="15">
      <c r="C49" s="20" t="s">
        <v>97</v>
      </c>
      <c r="D49" s="24">
        <f>'część (29)'!H$6</f>
        <v>0</v>
      </c>
      <c r="E49" s="25"/>
    </row>
    <row r="50" spans="3:5" ht="15">
      <c r="C50" s="20" t="s">
        <v>98</v>
      </c>
      <c r="D50" s="24">
        <f>'część (30)'!H$6</f>
        <v>0</v>
      </c>
      <c r="E50" s="25"/>
    </row>
    <row r="51" spans="3:5" ht="15">
      <c r="C51" s="20" t="s">
        <v>99</v>
      </c>
      <c r="D51" s="24">
        <f>'część (31)'!H$6</f>
        <v>0</v>
      </c>
      <c r="E51" s="25"/>
    </row>
    <row r="52" spans="4:5" ht="15">
      <c r="D52" s="36"/>
      <c r="E52" s="25"/>
    </row>
    <row r="53" spans="3:5" ht="72.75" customHeight="1">
      <c r="C53" s="163" t="s">
        <v>79</v>
      </c>
      <c r="D53" s="168"/>
      <c r="E53" s="168"/>
    </row>
    <row r="54" spans="2:5" ht="21" customHeight="1">
      <c r="B54" s="9" t="s">
        <v>1</v>
      </c>
      <c r="C54" s="164" t="s">
        <v>51</v>
      </c>
      <c r="D54" s="163"/>
      <c r="E54" s="172"/>
    </row>
    <row r="55" spans="2:5" ht="33" customHeight="1">
      <c r="B55" s="9" t="s">
        <v>2</v>
      </c>
      <c r="C55" s="171" t="s">
        <v>80</v>
      </c>
      <c r="D55" s="171"/>
      <c r="E55" s="171"/>
    </row>
    <row r="56" spans="2:5" s="26" customFormat="1" ht="95.25" customHeight="1">
      <c r="B56" s="26" t="s">
        <v>3</v>
      </c>
      <c r="C56" s="160" t="s">
        <v>267</v>
      </c>
      <c r="D56" s="160"/>
      <c r="E56" s="160"/>
    </row>
    <row r="57" spans="2:5" s="26" customFormat="1" ht="63.75" customHeight="1">
      <c r="B57" s="26" t="s">
        <v>4</v>
      </c>
      <c r="C57" s="173" t="s">
        <v>101</v>
      </c>
      <c r="D57" s="173"/>
      <c r="E57" s="173"/>
    </row>
    <row r="58" spans="2:5" ht="36" customHeight="1">
      <c r="B58" s="26" t="s">
        <v>44</v>
      </c>
      <c r="C58" s="155" t="s">
        <v>21</v>
      </c>
      <c r="D58" s="155"/>
      <c r="E58" s="155"/>
    </row>
    <row r="59" spans="2:5" ht="32.25" customHeight="1">
      <c r="B59" s="26" t="s">
        <v>50</v>
      </c>
      <c r="C59" s="169" t="s">
        <v>45</v>
      </c>
      <c r="D59" s="170"/>
      <c r="E59" s="170"/>
    </row>
    <row r="60" spans="2:5" ht="39" customHeight="1">
      <c r="B60" s="26" t="s">
        <v>5</v>
      </c>
      <c r="C60" s="155" t="s">
        <v>46</v>
      </c>
      <c r="D60" s="156"/>
      <c r="E60" s="156"/>
    </row>
    <row r="61" spans="2:5" ht="108" customHeight="1">
      <c r="B61" s="26" t="s">
        <v>6</v>
      </c>
      <c r="C61" s="155" t="s">
        <v>78</v>
      </c>
      <c r="D61" s="155"/>
      <c r="E61" s="155"/>
    </row>
    <row r="62" spans="2:5" ht="18" customHeight="1">
      <c r="B62" s="9" t="s">
        <v>100</v>
      </c>
      <c r="C62" s="4" t="s">
        <v>7</v>
      </c>
      <c r="D62" s="1"/>
      <c r="E62" s="9"/>
    </row>
    <row r="63" spans="2:5" ht="18" customHeight="1">
      <c r="B63" s="28"/>
      <c r="C63" s="150" t="s">
        <v>19</v>
      </c>
      <c r="D63" s="157"/>
      <c r="E63" s="151"/>
    </row>
    <row r="64" spans="3:5" ht="18" customHeight="1">
      <c r="C64" s="150" t="s">
        <v>8</v>
      </c>
      <c r="D64" s="151"/>
      <c r="E64" s="20"/>
    </row>
    <row r="65" spans="3:5" ht="18" customHeight="1">
      <c r="C65" s="158"/>
      <c r="D65" s="159"/>
      <c r="E65" s="20"/>
    </row>
    <row r="66" spans="3:5" ht="18" customHeight="1">
      <c r="C66" s="158"/>
      <c r="D66" s="159"/>
      <c r="E66" s="20"/>
    </row>
    <row r="67" spans="3:5" ht="18" customHeight="1">
      <c r="C67" s="158"/>
      <c r="D67" s="159"/>
      <c r="E67" s="20"/>
    </row>
    <row r="68" spans="3:5" ht="18" customHeight="1">
      <c r="C68" s="30" t="s">
        <v>10</v>
      </c>
      <c r="D68" s="30"/>
      <c r="E68" s="7"/>
    </row>
    <row r="69" spans="3:5" ht="18" customHeight="1">
      <c r="C69" s="150" t="s">
        <v>20</v>
      </c>
      <c r="D69" s="157"/>
      <c r="E69" s="151"/>
    </row>
    <row r="70" spans="3:5" ht="18" customHeight="1">
      <c r="C70" s="31" t="s">
        <v>8</v>
      </c>
      <c r="D70" s="29" t="s">
        <v>9</v>
      </c>
      <c r="E70" s="32" t="s">
        <v>11</v>
      </c>
    </row>
    <row r="71" spans="3:5" ht="18" customHeight="1">
      <c r="C71" s="33"/>
      <c r="D71" s="29"/>
      <c r="E71" s="34"/>
    </row>
    <row r="72" spans="3:5" ht="18" customHeight="1">
      <c r="C72" s="33"/>
      <c r="D72" s="29"/>
      <c r="E72" s="34"/>
    </row>
    <row r="73" spans="3:5" ht="18" customHeight="1">
      <c r="C73" s="30"/>
      <c r="D73" s="30"/>
      <c r="E73" s="7"/>
    </row>
    <row r="74" spans="3:5" ht="18" customHeight="1">
      <c r="C74" s="150" t="s">
        <v>22</v>
      </c>
      <c r="D74" s="157"/>
      <c r="E74" s="151"/>
    </row>
    <row r="75" spans="3:5" ht="18" customHeight="1">
      <c r="C75" s="150" t="s">
        <v>12</v>
      </c>
      <c r="D75" s="151"/>
      <c r="E75" s="20"/>
    </row>
    <row r="76" spans="3:5" ht="18" customHeight="1">
      <c r="C76" s="152"/>
      <c r="D76" s="152"/>
      <c r="E76" s="20"/>
    </row>
    <row r="77" spans="3:5" ht="34.5" customHeight="1">
      <c r="C77" s="19"/>
      <c r="D77" s="27"/>
      <c r="E77" s="27"/>
    </row>
    <row r="78" spans="3:5" ht="21" customHeight="1">
      <c r="C78" s="153"/>
      <c r="D78" s="154"/>
      <c r="E78" s="154"/>
    </row>
  </sheetData>
  <sheetProtection/>
  <mergeCells count="30">
    <mergeCell ref="C53:E53"/>
    <mergeCell ref="C61:E61"/>
    <mergeCell ref="C58:E58"/>
    <mergeCell ref="C59:E59"/>
    <mergeCell ref="D10:E10"/>
    <mergeCell ref="D12:E12"/>
    <mergeCell ref="C55:E55"/>
    <mergeCell ref="C54:E54"/>
    <mergeCell ref="C56:E56"/>
    <mergeCell ref="C57:E57"/>
    <mergeCell ref="C65:D65"/>
    <mergeCell ref="D6:E6"/>
    <mergeCell ref="D13:E13"/>
    <mergeCell ref="C18:D18"/>
    <mergeCell ref="D11:E11"/>
    <mergeCell ref="D14:E14"/>
    <mergeCell ref="D8:E8"/>
    <mergeCell ref="D16:E16"/>
    <mergeCell ref="D15:E15"/>
    <mergeCell ref="D9:E9"/>
    <mergeCell ref="C75:D75"/>
    <mergeCell ref="C76:D76"/>
    <mergeCell ref="C78:E78"/>
    <mergeCell ref="C60:E60"/>
    <mergeCell ref="C63:E63"/>
    <mergeCell ref="C66:D66"/>
    <mergeCell ref="C67:D67"/>
    <mergeCell ref="C69:E69"/>
    <mergeCell ref="C74:E74"/>
    <mergeCell ref="C64:D6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Roman,Normalny"pieczęć i podpis osoby (osób) upoważnionej
do reprezentowania wykonawcy
</oddFooter>
  </headerFooter>
  <rowBreaks count="1" manualBreakCount="1">
    <brk id="51" max="4"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M10" sqref="M10"/>
    </sheetView>
  </sheetViews>
  <sheetFormatPr defaultColWidth="9.00390625" defaultRowHeight="12.75"/>
  <cols>
    <col min="1" max="1" width="5.375" style="1" customWidth="1"/>
    <col min="2" max="2" width="19.125" style="1" customWidth="1"/>
    <col min="3" max="3" width="26.25390625" style="1" customWidth="1"/>
    <col min="4" max="4" width="24.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68</v>
      </c>
      <c r="F10" s="140"/>
      <c r="G10" s="138" t="str">
        <f>"Nazwa handlowa /
"&amp;C10&amp;" / 
"&amp;D10</f>
        <v>Nazwa handlowa /
Dawka / 
Postać/ Opakowanie</v>
      </c>
      <c r="H10" s="138" t="s">
        <v>66</v>
      </c>
      <c r="I10" s="138" t="str">
        <f>B10</f>
        <v>Skład</v>
      </c>
      <c r="J10" s="138" t="s">
        <v>67</v>
      </c>
      <c r="K10" s="138" t="s">
        <v>41</v>
      </c>
      <c r="L10" s="138" t="s">
        <v>154</v>
      </c>
      <c r="M10" s="138" t="s">
        <v>155</v>
      </c>
      <c r="N10" s="138" t="s">
        <v>16</v>
      </c>
    </row>
    <row r="11" spans="1:14" ht="240">
      <c r="A11" s="20" t="s">
        <v>1</v>
      </c>
      <c r="B11" s="101" t="s">
        <v>150</v>
      </c>
      <c r="C11" s="101" t="s">
        <v>151</v>
      </c>
      <c r="D11" s="101" t="s">
        <v>152</v>
      </c>
      <c r="E11" s="103">
        <v>1500</v>
      </c>
      <c r="F11" s="107" t="s">
        <v>153</v>
      </c>
      <c r="G11" s="14" t="s">
        <v>156</v>
      </c>
      <c r="H11" s="14"/>
      <c r="I11" s="14"/>
      <c r="J11" s="15" t="s">
        <v>157</v>
      </c>
      <c r="K11" s="14"/>
      <c r="L11" s="14" t="str">
        <f>IF(K11=0,"0,00",IF(K11&gt;0,ROUND(E11/K11,2)))</f>
        <v>0,00</v>
      </c>
      <c r="M11" s="14"/>
      <c r="N11" s="16">
        <f>ROUND(L11*ROUND(M11,2),2)</f>
        <v>0</v>
      </c>
    </row>
    <row r="12" spans="2:7" ht="15">
      <c r="B12" s="69"/>
      <c r="C12" s="69"/>
      <c r="D12" s="69"/>
      <c r="E12" s="70"/>
      <c r="F12" s="69"/>
      <c r="G12" s="69"/>
    </row>
    <row r="13" spans="2:7" ht="19.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SheetLayoutView="90" zoomScalePageLayoutView="80" workbookViewId="0" topLeftCell="A1">
      <selection activeCell="F12" sqref="F12"/>
    </sheetView>
  </sheetViews>
  <sheetFormatPr defaultColWidth="9.00390625" defaultRowHeight="12.75"/>
  <cols>
    <col min="1" max="1" width="5.375" style="1" customWidth="1"/>
    <col min="2" max="2" width="19.125" style="1" customWidth="1"/>
    <col min="3" max="3" width="17.75390625" style="1" customWidth="1"/>
    <col min="4" max="4" width="22.125" style="1" customWidth="1"/>
    <col min="5" max="5" width="13.75390625" style="22" customWidth="1"/>
    <col min="6" max="6" width="23.75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101" t="s">
        <v>158</v>
      </c>
      <c r="C11" s="101" t="s">
        <v>159</v>
      </c>
      <c r="D11" s="101" t="s">
        <v>160</v>
      </c>
      <c r="E11" s="104">
        <v>650</v>
      </c>
      <c r="F11" s="73" t="s">
        <v>272</v>
      </c>
      <c r="G11" s="14" t="s">
        <v>77</v>
      </c>
      <c r="H11" s="14"/>
      <c r="I11" s="14"/>
      <c r="J11" s="15"/>
      <c r="K11" s="14"/>
      <c r="L11" s="14" t="str">
        <f>IF(K11=0,"0,00",IF(K11&gt;0,ROUND(E11/K11,2)))</f>
        <v>0,00</v>
      </c>
      <c r="M11" s="14"/>
      <c r="N11" s="16">
        <f>ROUND(L11*ROUND(M11,2),2)</f>
        <v>0</v>
      </c>
    </row>
    <row r="12" spans="2:6" ht="15">
      <c r="B12" s="69"/>
      <c r="C12" s="69"/>
      <c r="D12" s="69"/>
      <c r="E12" s="72"/>
      <c r="F12" s="69"/>
    </row>
    <row r="13" spans="2:6" ht="15">
      <c r="B13" s="71" t="s">
        <v>108</v>
      </c>
      <c r="C13" s="69"/>
      <c r="D13" s="69"/>
      <c r="E13" s="72"/>
      <c r="F13" s="69"/>
    </row>
    <row r="14" spans="2:6" ht="15">
      <c r="B14" s="69"/>
      <c r="C14" s="69"/>
      <c r="D14" s="69"/>
      <c r="E14" s="72"/>
      <c r="F14"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10" zoomScaleSheetLayoutView="90" zoomScalePageLayoutView="85" workbookViewId="0" topLeftCell="A1">
      <selection activeCell="F11" sqref="F11"/>
    </sheetView>
  </sheetViews>
  <sheetFormatPr defaultColWidth="9.00390625" defaultRowHeight="12.75"/>
  <cols>
    <col min="1" max="1" width="5.375" style="1" customWidth="1"/>
    <col min="2" max="2" width="33.00390625" style="1" customWidth="1"/>
    <col min="3" max="3" width="16.375" style="1" customWidth="1"/>
    <col min="4" max="4" width="21.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89" t="s">
        <v>161</v>
      </c>
      <c r="C11" s="89" t="s">
        <v>162</v>
      </c>
      <c r="D11" s="89" t="s">
        <v>163</v>
      </c>
      <c r="E11" s="108">
        <v>300</v>
      </c>
      <c r="F11" s="73" t="s">
        <v>273</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2"/>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F11" sqref="F11"/>
    </sheetView>
  </sheetViews>
  <sheetFormatPr defaultColWidth="9.00390625" defaultRowHeight="12.75"/>
  <cols>
    <col min="1" max="1" width="5.375" style="1" customWidth="1"/>
    <col min="2" max="2" width="17.75390625" style="1" customWidth="1"/>
    <col min="3" max="3" width="18.25390625" style="1" customWidth="1"/>
    <col min="4" max="4" width="35.00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94" t="s">
        <v>164</v>
      </c>
      <c r="C11" s="94" t="s">
        <v>165</v>
      </c>
      <c r="D11" s="94" t="s">
        <v>166</v>
      </c>
      <c r="E11" s="109">
        <v>900</v>
      </c>
      <c r="F11" s="73" t="s">
        <v>82</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SheetLayoutView="90" zoomScalePageLayoutView="80" workbookViewId="0" topLeftCell="A1">
      <selection activeCell="E12" sqref="E12"/>
    </sheetView>
  </sheetViews>
  <sheetFormatPr defaultColWidth="9.00390625" defaultRowHeight="12.75"/>
  <cols>
    <col min="1" max="1" width="5.375" style="1" customWidth="1"/>
    <col min="2" max="2" width="22.25390625" style="1" customWidth="1"/>
    <col min="3" max="3" width="13.00390625" style="1" customWidth="1"/>
    <col min="4" max="4" width="34.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167</v>
      </c>
      <c r="C11" s="89" t="s">
        <v>168</v>
      </c>
      <c r="D11" s="89" t="s">
        <v>75</v>
      </c>
      <c r="E11" s="110">
        <v>400</v>
      </c>
      <c r="F11" s="73" t="s">
        <v>81</v>
      </c>
      <c r="G11" s="14" t="s">
        <v>77</v>
      </c>
      <c r="H11" s="14"/>
      <c r="I11" s="14"/>
      <c r="J11" s="15"/>
      <c r="K11" s="14"/>
      <c r="L11" s="14" t="str">
        <f>IF(K11=0,"0,00",IF(K11&gt;0,ROUND(E11/K11,2)))</f>
        <v>0,00</v>
      </c>
      <c r="M11" s="14"/>
      <c r="N11" s="16">
        <f>ROUND(L11*ROUND(M11,2),2)</f>
        <v>0</v>
      </c>
    </row>
    <row r="12" spans="1:14" ht="45">
      <c r="A12" s="20" t="s">
        <v>2</v>
      </c>
      <c r="B12" s="89" t="s">
        <v>167</v>
      </c>
      <c r="C12" s="89" t="s">
        <v>159</v>
      </c>
      <c r="D12" s="89" t="s">
        <v>75</v>
      </c>
      <c r="E12" s="110">
        <v>750</v>
      </c>
      <c r="F12" s="73" t="s">
        <v>81</v>
      </c>
      <c r="G12" s="14" t="s">
        <v>77</v>
      </c>
      <c r="H12" s="20"/>
      <c r="I12" s="20"/>
      <c r="J12" s="20"/>
      <c r="K12" s="20"/>
      <c r="L12" s="14" t="str">
        <f>IF(K12=0,"0,00",IF(K12&gt;0,ROUND(E12/K12,2)))</f>
        <v>0,00</v>
      </c>
      <c r="M12" s="20"/>
      <c r="N12" s="16">
        <f>ROUND(L12*ROUND(M12,2),2)</f>
        <v>0</v>
      </c>
    </row>
    <row r="13" spans="2:6" ht="15">
      <c r="B13" s="77"/>
      <c r="C13" s="77"/>
      <c r="D13" s="77"/>
      <c r="E13" s="70"/>
      <c r="F13" s="77"/>
    </row>
    <row r="14" spans="2:6" ht="15.75" customHeight="1">
      <c r="B14" s="178" t="s">
        <v>74</v>
      </c>
      <c r="C14" s="178"/>
      <c r="D14" s="178"/>
      <c r="E14" s="70"/>
      <c r="F14" s="77"/>
    </row>
    <row r="15" spans="2:6" ht="15">
      <c r="B15" s="71" t="s">
        <v>108</v>
      </c>
      <c r="C15" s="69"/>
      <c r="D15" s="69"/>
      <c r="E15" s="72"/>
      <c r="F15" s="69"/>
    </row>
    <row r="16" spans="2:5" ht="15">
      <c r="B16" s="2"/>
      <c r="E16" s="64"/>
    </row>
  </sheetData>
  <sheetProtection/>
  <mergeCells count="3">
    <mergeCell ref="G2:I2"/>
    <mergeCell ref="H6:I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77" zoomScaleSheetLayoutView="90" zoomScalePageLayoutView="80" workbookViewId="0" topLeftCell="A1">
      <selection activeCell="H22" sqref="H22"/>
    </sheetView>
  </sheetViews>
  <sheetFormatPr defaultColWidth="9.00390625" defaultRowHeight="12.75"/>
  <cols>
    <col min="1" max="1" width="5.375" style="40" customWidth="1"/>
    <col min="2" max="2" width="20.375" style="40" customWidth="1"/>
    <col min="3" max="3" width="21.75390625" style="40" customWidth="1"/>
    <col min="4" max="4" width="28.125" style="40" customWidth="1"/>
    <col min="5" max="5" width="13.75390625" style="43" customWidth="1"/>
    <col min="6" max="6" width="14.125" style="40" customWidth="1"/>
    <col min="7" max="7" width="36.125" style="40" customWidth="1"/>
    <col min="8" max="8" width="31.00390625" style="40" customWidth="1"/>
    <col min="9" max="9" width="19.25390625" style="40" customWidth="1"/>
    <col min="10" max="10" width="26.75390625" style="40" customWidth="1"/>
    <col min="11" max="12" width="16.125" style="40" customWidth="1"/>
    <col min="13" max="13" width="17.125" style="40" customWidth="1"/>
    <col min="14" max="14" width="18.625" style="40" customWidth="1"/>
    <col min="15" max="15" width="8.00390625" style="40" customWidth="1"/>
    <col min="16" max="16" width="15.875" style="40" customWidth="1"/>
    <col min="17" max="17" width="15.875" style="47" customWidth="1"/>
    <col min="18" max="18" width="15.875" style="40" customWidth="1"/>
    <col min="19" max="20" width="14.25390625" style="40" customWidth="1"/>
    <col min="21" max="21" width="15.25390625" style="40" customWidth="1"/>
    <col min="22" max="16384" width="9.125" style="40" customWidth="1"/>
  </cols>
  <sheetData>
    <row r="1" spans="2:20" ht="15">
      <c r="B1" s="42" t="str">
        <f>'formularz oferty'!D4</f>
        <v>DFP.271.137.2020.AM</v>
      </c>
      <c r="N1" s="46" t="s">
        <v>65</v>
      </c>
      <c r="S1" s="42"/>
      <c r="T1" s="42"/>
    </row>
    <row r="2" spans="7:9" ht="15">
      <c r="G2" s="179"/>
      <c r="H2" s="179"/>
      <c r="I2" s="179"/>
    </row>
    <row r="3" ht="15">
      <c r="N3" s="46" t="s">
        <v>69</v>
      </c>
    </row>
    <row r="4" spans="2:17" ht="15">
      <c r="B4" s="48" t="s">
        <v>13</v>
      </c>
      <c r="C4" s="39">
        <v>14</v>
      </c>
      <c r="D4" s="49"/>
      <c r="E4" s="50"/>
      <c r="F4" s="51"/>
      <c r="G4" s="52" t="s">
        <v>18</v>
      </c>
      <c r="H4" s="51"/>
      <c r="I4" s="49"/>
      <c r="J4" s="51"/>
      <c r="K4" s="51"/>
      <c r="L4" s="51"/>
      <c r="M4" s="51"/>
      <c r="N4" s="51"/>
      <c r="Q4" s="40"/>
    </row>
    <row r="5" spans="2:17" ht="15">
      <c r="B5" s="48"/>
      <c r="C5" s="49"/>
      <c r="D5" s="49"/>
      <c r="E5" s="50"/>
      <c r="F5" s="51"/>
      <c r="G5" s="52"/>
      <c r="H5" s="51"/>
      <c r="I5" s="49"/>
      <c r="J5" s="51"/>
      <c r="K5" s="51"/>
      <c r="L5" s="51"/>
      <c r="M5" s="51"/>
      <c r="N5" s="51"/>
      <c r="Q5" s="40"/>
    </row>
    <row r="6" spans="1:17" ht="15">
      <c r="A6" s="48"/>
      <c r="B6" s="48"/>
      <c r="C6" s="53"/>
      <c r="D6" s="53"/>
      <c r="E6" s="54"/>
      <c r="F6" s="51"/>
      <c r="G6" s="55" t="s">
        <v>0</v>
      </c>
      <c r="H6" s="180">
        <f>N11+N13</f>
        <v>0</v>
      </c>
      <c r="I6" s="181"/>
      <c r="Q6" s="40"/>
    </row>
    <row r="7" spans="1:17" ht="15">
      <c r="A7" s="48"/>
      <c r="C7" s="51"/>
      <c r="D7" s="51"/>
      <c r="E7" s="54"/>
      <c r="F7" s="51"/>
      <c r="G7" s="51"/>
      <c r="H7" s="51"/>
      <c r="I7" s="51"/>
      <c r="J7" s="51"/>
      <c r="K7" s="51"/>
      <c r="L7" s="51"/>
      <c r="Q7" s="40"/>
    </row>
    <row r="8" spans="1:17" ht="15">
      <c r="A8" s="48"/>
      <c r="B8" s="56"/>
      <c r="C8" s="57"/>
      <c r="D8" s="57"/>
      <c r="E8" s="58"/>
      <c r="F8" s="57"/>
      <c r="G8" s="57"/>
      <c r="H8" s="57"/>
      <c r="I8" s="57"/>
      <c r="J8" s="57"/>
      <c r="K8" s="57"/>
      <c r="L8" s="57"/>
      <c r="Q8" s="40"/>
    </row>
    <row r="9" spans="2:17" ht="15">
      <c r="B9" s="48"/>
      <c r="E9" s="41"/>
      <c r="Q9" s="40"/>
    </row>
    <row r="10" spans="1:14" s="48" customFormat="1" ht="74.25" customHeight="1">
      <c r="A10" s="135" t="s">
        <v>49</v>
      </c>
      <c r="B10" s="135" t="s">
        <v>14</v>
      </c>
      <c r="C10" s="135" t="s">
        <v>15</v>
      </c>
      <c r="D10" s="135" t="s">
        <v>70</v>
      </c>
      <c r="E10" s="136" t="s">
        <v>83</v>
      </c>
      <c r="F10" s="137"/>
      <c r="G10" s="135" t="str">
        <f>"Nazwa handlowa /
"&amp;C10&amp;" / 
"&amp;D10</f>
        <v>Nazwa handlowa /
Dawka / 
Postać/ Opakowanie</v>
      </c>
      <c r="H10" s="135" t="s">
        <v>66</v>
      </c>
      <c r="I10" s="135" t="str">
        <f>B10</f>
        <v>Skład</v>
      </c>
      <c r="J10" s="135" t="s">
        <v>67</v>
      </c>
      <c r="K10" s="135" t="s">
        <v>41</v>
      </c>
      <c r="L10" s="135" t="s">
        <v>174</v>
      </c>
      <c r="M10" s="135" t="s">
        <v>175</v>
      </c>
      <c r="N10" s="135" t="s">
        <v>16</v>
      </c>
    </row>
    <row r="11" spans="1:14" ht="45">
      <c r="A11" s="59" t="s">
        <v>1</v>
      </c>
      <c r="B11" s="94" t="s">
        <v>169</v>
      </c>
      <c r="C11" s="94" t="s">
        <v>170</v>
      </c>
      <c r="D11" s="94" t="s">
        <v>171</v>
      </c>
      <c r="E11" s="111">
        <v>16100</v>
      </c>
      <c r="F11" s="74" t="s">
        <v>172</v>
      </c>
      <c r="G11" s="60" t="s">
        <v>77</v>
      </c>
      <c r="H11" s="60"/>
      <c r="I11" s="60"/>
      <c r="J11" s="61"/>
      <c r="K11" s="60"/>
      <c r="L11" s="60"/>
      <c r="M11" s="60"/>
      <c r="N11" s="62">
        <f>ROUND(L11*ROUND(M11,2),2)</f>
        <v>0</v>
      </c>
    </row>
    <row r="12" spans="1:14" ht="42.75">
      <c r="A12" s="135" t="s">
        <v>49</v>
      </c>
      <c r="B12" s="135" t="s">
        <v>14</v>
      </c>
      <c r="C12" s="135" t="s">
        <v>15</v>
      </c>
      <c r="D12" s="135" t="s">
        <v>70</v>
      </c>
      <c r="E12" s="176" t="s">
        <v>83</v>
      </c>
      <c r="F12" s="177"/>
      <c r="G12" s="135" t="str">
        <f>"Nazwa handlowa /
"&amp;C12&amp;" / 
"&amp;D12</f>
        <v>Nazwa handlowa /
Dawka / 
Postać/ Opakowanie</v>
      </c>
      <c r="H12" s="135" t="s">
        <v>66</v>
      </c>
      <c r="I12" s="135" t="str">
        <f>B12</f>
        <v>Skład</v>
      </c>
      <c r="J12" s="135" t="s">
        <v>67</v>
      </c>
      <c r="K12" s="135" t="s">
        <v>41</v>
      </c>
      <c r="L12" s="135" t="s">
        <v>176</v>
      </c>
      <c r="M12" s="135" t="s">
        <v>177</v>
      </c>
      <c r="N12" s="135" t="s">
        <v>16</v>
      </c>
    </row>
    <row r="13" spans="1:17" s="78" customFormat="1" ht="45">
      <c r="A13" s="59" t="s">
        <v>2</v>
      </c>
      <c r="B13" s="94" t="s">
        <v>169</v>
      </c>
      <c r="C13" s="94" t="s">
        <v>73</v>
      </c>
      <c r="D13" s="94" t="s">
        <v>171</v>
      </c>
      <c r="E13" s="111">
        <v>4760</v>
      </c>
      <c r="F13" s="79" t="s">
        <v>173</v>
      </c>
      <c r="G13" s="60" t="s">
        <v>77</v>
      </c>
      <c r="H13" s="59"/>
      <c r="I13" s="59"/>
      <c r="J13" s="59"/>
      <c r="K13" s="59"/>
      <c r="L13" s="59"/>
      <c r="M13" s="59"/>
      <c r="N13" s="62">
        <f>ROUND(L13*ROUND(M13,2),2)</f>
        <v>0</v>
      </c>
      <c r="Q13" s="47"/>
    </row>
    <row r="14" spans="5:17" s="78" customFormat="1" ht="15">
      <c r="E14" s="43"/>
      <c r="Q14" s="47"/>
    </row>
    <row r="15" spans="2:17" s="78" customFormat="1" ht="17.25" customHeight="1">
      <c r="B15" s="179" t="s">
        <v>74</v>
      </c>
      <c r="C15" s="179"/>
      <c r="D15" s="179"/>
      <c r="E15" s="43"/>
      <c r="Q15" s="47"/>
    </row>
    <row r="16" spans="2:4" ht="15">
      <c r="B16" s="42" t="s">
        <v>108</v>
      </c>
      <c r="C16" s="63"/>
      <c r="D16" s="63"/>
    </row>
    <row r="17" spans="1:3" ht="15">
      <c r="A17" s="44"/>
      <c r="B17" s="45"/>
      <c r="C17" s="44"/>
    </row>
    <row r="18" spans="1:3" ht="15">
      <c r="A18" s="44"/>
      <c r="B18" s="45"/>
      <c r="C18" s="44"/>
    </row>
    <row r="19" spans="1:3" ht="15">
      <c r="A19" s="44"/>
      <c r="B19" s="45"/>
      <c r="C19" s="44"/>
    </row>
  </sheetData>
  <sheetProtection/>
  <mergeCells count="4">
    <mergeCell ref="G2:I2"/>
    <mergeCell ref="H6:I6"/>
    <mergeCell ref="E12:F12"/>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77" zoomScaleSheetLayoutView="90" zoomScalePageLayoutView="80" workbookViewId="0" topLeftCell="A1">
      <selection activeCell="I11" sqref="I11"/>
    </sheetView>
  </sheetViews>
  <sheetFormatPr defaultColWidth="9.00390625" defaultRowHeight="12.75"/>
  <cols>
    <col min="1" max="1" width="5.375" style="1" customWidth="1"/>
    <col min="2" max="2" width="22.00390625" style="1" customWidth="1"/>
    <col min="3" max="3" width="16.75390625" style="1" customWidth="1"/>
    <col min="4" max="4" width="29.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2" t="s">
        <v>178</v>
      </c>
      <c r="C11" s="113" t="s">
        <v>179</v>
      </c>
      <c r="D11" s="112" t="s">
        <v>261</v>
      </c>
      <c r="E11" s="114">
        <v>180</v>
      </c>
      <c r="F11" s="73" t="s">
        <v>81</v>
      </c>
      <c r="G11" s="14" t="s">
        <v>77</v>
      </c>
      <c r="H11" s="14"/>
      <c r="I11" s="14"/>
      <c r="J11" s="15"/>
      <c r="K11" s="14"/>
      <c r="L11" s="14" t="str">
        <f>IF(K11=0,"0,00",IF(K11&gt;0,ROUND(E11/K11,2)))</f>
        <v>0,00</v>
      </c>
      <c r="M11" s="14"/>
      <c r="N11" s="16">
        <f>ROUND(L11*ROUND(M11,2),2)</f>
        <v>0</v>
      </c>
    </row>
    <row r="12" spans="2:6" ht="15">
      <c r="B12" s="69"/>
      <c r="C12" s="69"/>
      <c r="D12" s="69"/>
      <c r="E12" s="70"/>
      <c r="F12" s="69"/>
    </row>
    <row r="13" spans="2:7" ht="20.25" customHeight="1">
      <c r="B13" s="178" t="s">
        <v>108</v>
      </c>
      <c r="C13" s="178"/>
      <c r="D13" s="178"/>
      <c r="E13" s="178"/>
      <c r="F13" s="178"/>
      <c r="G13" s="178"/>
    </row>
    <row r="14" spans="2:6" ht="15">
      <c r="B14" s="69"/>
      <c r="C14" s="69"/>
      <c r="D14" s="69"/>
      <c r="E14" s="72"/>
      <c r="F14" s="69"/>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J11" sqref="J11"/>
    </sheetView>
  </sheetViews>
  <sheetFormatPr defaultColWidth="9.00390625" defaultRowHeight="12.75"/>
  <cols>
    <col min="1" max="1" width="5.375" style="1" customWidth="1"/>
    <col min="2" max="2" width="16.875" style="1" customWidth="1"/>
    <col min="3" max="3" width="15.875" style="1" customWidth="1"/>
    <col min="4" max="4" width="37.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185</v>
      </c>
      <c r="M10" s="138" t="s">
        <v>184</v>
      </c>
      <c r="N10" s="138" t="s">
        <v>16</v>
      </c>
    </row>
    <row r="11" spans="1:14" ht="409.5">
      <c r="A11" s="20" t="s">
        <v>1</v>
      </c>
      <c r="B11" s="115" t="s">
        <v>180</v>
      </c>
      <c r="C11" s="116" t="s">
        <v>181</v>
      </c>
      <c r="D11" s="116" t="s">
        <v>182</v>
      </c>
      <c r="E11" s="117">
        <v>16800</v>
      </c>
      <c r="F11" s="73" t="s">
        <v>183</v>
      </c>
      <c r="G11" s="66" t="s">
        <v>274</v>
      </c>
      <c r="H11" s="14"/>
      <c r="I11" s="14"/>
      <c r="J11" s="67" t="s">
        <v>275</v>
      </c>
      <c r="K11" s="14"/>
      <c r="L11" s="14" t="str">
        <f>IF(K11=0,"0,00",IF(K11&gt;0,ROUND(E11/K11,2)))</f>
        <v>0,00</v>
      </c>
      <c r="M11" s="14"/>
      <c r="N11" s="16">
        <f>ROUND(L11*ROUND(M11,2),2)</f>
        <v>0</v>
      </c>
    </row>
    <row r="12" spans="2:6" ht="15">
      <c r="B12" s="69"/>
      <c r="C12" s="69"/>
      <c r="D12" s="69"/>
      <c r="E12" s="70"/>
      <c r="F12" s="69"/>
    </row>
    <row r="13" spans="2:6" ht="110.25" customHeight="1">
      <c r="B13" s="178" t="s">
        <v>108</v>
      </c>
      <c r="C13" s="178"/>
      <c r="D13" s="178"/>
      <c r="E13" s="178"/>
      <c r="F13" s="178"/>
    </row>
    <row r="14" ht="235.5" customHeight="1"/>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A12" sqref="A12"/>
    </sheetView>
  </sheetViews>
  <sheetFormatPr defaultColWidth="9.00390625" defaultRowHeight="12.75"/>
  <cols>
    <col min="1" max="1" width="5.375" style="1" customWidth="1"/>
    <col min="2" max="2" width="20.75390625" style="1" customWidth="1"/>
    <col min="3" max="3" width="17.75390625" style="1" customWidth="1"/>
    <col min="4" max="4" width="29.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8" t="s">
        <v>186</v>
      </c>
      <c r="C11" s="118" t="s">
        <v>187</v>
      </c>
      <c r="D11" s="118" t="s">
        <v>152</v>
      </c>
      <c r="E11" s="119">
        <v>100</v>
      </c>
      <c r="F11" s="73" t="s">
        <v>81</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2"/>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90" zoomScaleSheetLayoutView="90" zoomScalePageLayoutView="80" workbookViewId="0" topLeftCell="A1">
      <selection activeCell="D10" sqref="D10"/>
    </sheetView>
  </sheetViews>
  <sheetFormatPr defaultColWidth="9.00390625" defaultRowHeight="12.75"/>
  <cols>
    <col min="1" max="1" width="5.375" style="1" customWidth="1"/>
    <col min="2" max="2" width="23.375" style="1" customWidth="1"/>
    <col min="3" max="3" width="22.375" style="1" customWidth="1"/>
    <col min="4" max="4" width="23.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188</v>
      </c>
      <c r="C11" s="97" t="s">
        <v>189</v>
      </c>
      <c r="D11" s="97" t="s">
        <v>190</v>
      </c>
      <c r="E11" s="122">
        <v>20</v>
      </c>
      <c r="F11" s="76" t="s">
        <v>82</v>
      </c>
      <c r="G11" s="14" t="s">
        <v>77</v>
      </c>
      <c r="H11" s="14"/>
      <c r="I11" s="14"/>
      <c r="J11" s="15"/>
      <c r="K11" s="14"/>
      <c r="L11" s="14" t="str">
        <f>IF(K11=0,"0,00",IF(K11&gt;0,ROUND(E11/K11,2)))</f>
        <v>0,00</v>
      </c>
      <c r="M11" s="14"/>
      <c r="N11" s="16">
        <f>ROUND(L11*ROUND(M11,2),2)</f>
        <v>0</v>
      </c>
    </row>
    <row r="12" spans="1:14" ht="45">
      <c r="A12" s="20" t="s">
        <v>2</v>
      </c>
      <c r="B12" s="120" t="s">
        <v>188</v>
      </c>
      <c r="C12" s="97" t="s">
        <v>191</v>
      </c>
      <c r="D12" s="97" t="s">
        <v>192</v>
      </c>
      <c r="E12" s="122">
        <v>20</v>
      </c>
      <c r="F12" s="76" t="s">
        <v>82</v>
      </c>
      <c r="G12" s="14" t="s">
        <v>77</v>
      </c>
      <c r="H12" s="20"/>
      <c r="I12" s="20"/>
      <c r="J12" s="20"/>
      <c r="K12" s="20"/>
      <c r="L12" s="20"/>
      <c r="M12" s="20"/>
      <c r="N12" s="20"/>
    </row>
    <row r="13" spans="1:14" ht="45">
      <c r="A13" s="20" t="s">
        <v>3</v>
      </c>
      <c r="B13" s="120" t="s">
        <v>188</v>
      </c>
      <c r="C13" s="97" t="s">
        <v>193</v>
      </c>
      <c r="D13" s="97" t="s">
        <v>194</v>
      </c>
      <c r="E13" s="122">
        <v>20</v>
      </c>
      <c r="F13" s="76" t="s">
        <v>82</v>
      </c>
      <c r="G13" s="14" t="s">
        <v>77</v>
      </c>
      <c r="H13" s="20"/>
      <c r="I13" s="20"/>
      <c r="J13" s="20"/>
      <c r="K13" s="20"/>
      <c r="L13" s="20"/>
      <c r="M13" s="20"/>
      <c r="N13" s="20"/>
    </row>
    <row r="14" spans="2:6" ht="15">
      <c r="B14" s="77"/>
      <c r="C14" s="77"/>
      <c r="D14" s="77"/>
      <c r="E14" s="72"/>
      <c r="F14" s="77"/>
    </row>
    <row r="15" spans="2:6" ht="18.75" customHeight="1">
      <c r="B15" s="178" t="s">
        <v>74</v>
      </c>
      <c r="C15" s="178"/>
      <c r="D15" s="178"/>
      <c r="E15" s="178"/>
      <c r="F15" s="178"/>
    </row>
    <row r="16" spans="2:7" ht="18.75" customHeight="1">
      <c r="B16" s="178" t="s">
        <v>108</v>
      </c>
      <c r="C16" s="178"/>
      <c r="D16" s="178"/>
      <c r="E16" s="178"/>
      <c r="F16" s="178"/>
      <c r="G16" s="178"/>
    </row>
  </sheetData>
  <sheetProtection/>
  <mergeCells count="4">
    <mergeCell ref="G2:I2"/>
    <mergeCell ref="H6:I6"/>
    <mergeCell ref="B15:F15"/>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90" zoomScaleSheetLayoutView="90" zoomScalePageLayoutView="85" workbookViewId="0" topLeftCell="A1">
      <selection activeCell="D12" sqref="D12"/>
    </sheetView>
  </sheetViews>
  <sheetFormatPr defaultColWidth="9.00390625" defaultRowHeight="12.75"/>
  <cols>
    <col min="1" max="1" width="5.375" style="1" customWidth="1"/>
    <col min="2" max="2" width="24.375" style="1" customWidth="1"/>
    <col min="3" max="3" width="14.00390625" style="1" customWidth="1"/>
    <col min="4" max="4" width="35.875" style="1" customWidth="1"/>
    <col min="5" max="5" width="10.37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SUM(N11:N14)</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5" t="s">
        <v>49</v>
      </c>
      <c r="B10" s="135" t="s">
        <v>14</v>
      </c>
      <c r="C10" s="135" t="s">
        <v>15</v>
      </c>
      <c r="D10" s="135" t="s">
        <v>71</v>
      </c>
      <c r="E10" s="136" t="s">
        <v>68</v>
      </c>
      <c r="F10" s="137"/>
      <c r="G10" s="135" t="str">
        <f>"Nazwa handlowa /
"&amp;C10&amp;" / 
"&amp;D10</f>
        <v>Nazwa handlowa /
Dawka / 
Postać/Opakowanie</v>
      </c>
      <c r="H10" s="135" t="s">
        <v>66</v>
      </c>
      <c r="I10" s="135" t="str">
        <f>B10</f>
        <v>Skład</v>
      </c>
      <c r="J10" s="135" t="s">
        <v>67</v>
      </c>
      <c r="K10" s="135" t="s">
        <v>41</v>
      </c>
      <c r="L10" s="135" t="s">
        <v>42</v>
      </c>
      <c r="M10" s="135" t="s">
        <v>43</v>
      </c>
      <c r="N10" s="135" t="s">
        <v>16</v>
      </c>
    </row>
    <row r="11" spans="1:14" ht="45">
      <c r="A11" s="65" t="s">
        <v>1</v>
      </c>
      <c r="B11" s="88" t="s">
        <v>84</v>
      </c>
      <c r="C11" s="88" t="s">
        <v>102</v>
      </c>
      <c r="D11" s="89" t="s">
        <v>85</v>
      </c>
      <c r="E11" s="90">
        <v>90</v>
      </c>
      <c r="F11" s="76" t="s">
        <v>268</v>
      </c>
      <c r="G11" s="66" t="s">
        <v>77</v>
      </c>
      <c r="H11" s="66"/>
      <c r="I11" s="66"/>
      <c r="J11" s="67"/>
      <c r="K11" s="66"/>
      <c r="L11" s="66" t="str">
        <f>IF(K11=0,"0,00",IF(K11&gt;0,ROUND(E11/K11,2)))</f>
        <v>0,00</v>
      </c>
      <c r="M11" s="66"/>
      <c r="N11" s="68">
        <f>ROUND(L11*ROUND(M11,2),2)</f>
        <v>0</v>
      </c>
    </row>
    <row r="12" spans="1:14" ht="45">
      <c r="A12" s="65" t="s">
        <v>2</v>
      </c>
      <c r="B12" s="88" t="s">
        <v>103</v>
      </c>
      <c r="C12" s="88" t="s">
        <v>104</v>
      </c>
      <c r="D12" s="88" t="s">
        <v>105</v>
      </c>
      <c r="E12" s="91">
        <v>450</v>
      </c>
      <c r="F12" s="76" t="s">
        <v>269</v>
      </c>
      <c r="G12" s="66" t="s">
        <v>77</v>
      </c>
      <c r="H12" s="66"/>
      <c r="I12" s="66"/>
      <c r="J12" s="67"/>
      <c r="K12" s="66"/>
      <c r="L12" s="66" t="str">
        <f>IF(K12=0,"0,00",IF(K12&gt;0,ROUND(E12/K12,2)))</f>
        <v>0,00</v>
      </c>
      <c r="M12" s="66"/>
      <c r="N12" s="68">
        <f>ROUND(L12*ROUND(M12,2),2)</f>
        <v>0</v>
      </c>
    </row>
    <row r="13" spans="1:14" ht="45">
      <c r="A13" s="65" t="s">
        <v>3</v>
      </c>
      <c r="B13" s="89" t="s">
        <v>103</v>
      </c>
      <c r="C13" s="89" t="s">
        <v>106</v>
      </c>
      <c r="D13" s="89" t="s">
        <v>105</v>
      </c>
      <c r="E13" s="92">
        <v>450</v>
      </c>
      <c r="F13" s="76" t="s">
        <v>270</v>
      </c>
      <c r="G13" s="66" t="s">
        <v>77</v>
      </c>
      <c r="H13" s="65"/>
      <c r="I13" s="65"/>
      <c r="J13" s="65"/>
      <c r="K13" s="65"/>
      <c r="L13" s="66" t="str">
        <f>IF(K13=0,"0,00",IF(K13&gt;0,ROUND(E13/K13,2)))</f>
        <v>0,00</v>
      </c>
      <c r="M13" s="65"/>
      <c r="N13" s="68">
        <f>ROUND(L13*ROUND(M13,2),2)</f>
        <v>0</v>
      </c>
    </row>
    <row r="14" spans="1:14" ht="45">
      <c r="A14" s="65" t="s">
        <v>4</v>
      </c>
      <c r="B14" s="89" t="s">
        <v>103</v>
      </c>
      <c r="C14" s="89" t="s">
        <v>107</v>
      </c>
      <c r="D14" s="89" t="s">
        <v>105</v>
      </c>
      <c r="E14" s="92">
        <v>500</v>
      </c>
      <c r="F14" s="76" t="s">
        <v>271</v>
      </c>
      <c r="G14" s="66" t="s">
        <v>77</v>
      </c>
      <c r="H14" s="65"/>
      <c r="I14" s="65"/>
      <c r="J14" s="65"/>
      <c r="K14" s="65"/>
      <c r="L14" s="66" t="str">
        <f>IF(K14=0,"0,00",IF(K14&gt;0,ROUND(E14/K14,2)))</f>
        <v>0,00</v>
      </c>
      <c r="M14" s="65"/>
      <c r="N14" s="68">
        <f>ROUND(L14*ROUND(M14,2),2)</f>
        <v>0</v>
      </c>
    </row>
    <row r="15" spans="1:14" ht="15">
      <c r="A15" s="77"/>
      <c r="B15" s="77"/>
      <c r="C15" s="77"/>
      <c r="D15" s="77"/>
      <c r="E15" s="70"/>
      <c r="F15" s="77"/>
      <c r="G15" s="77"/>
      <c r="H15" s="77"/>
      <c r="I15" s="77"/>
      <c r="J15" s="77"/>
      <c r="K15" s="77"/>
      <c r="L15" s="77"/>
      <c r="M15" s="77"/>
      <c r="N15" s="77"/>
    </row>
    <row r="16" spans="1:14" ht="15">
      <c r="A16" s="69"/>
      <c r="B16" s="71" t="s">
        <v>74</v>
      </c>
      <c r="C16" s="69"/>
      <c r="D16" s="69"/>
      <c r="E16" s="72"/>
      <c r="F16" s="69"/>
      <c r="G16" s="69"/>
      <c r="H16" s="69"/>
      <c r="I16" s="69"/>
      <c r="J16" s="69"/>
      <c r="K16" s="69"/>
      <c r="L16" s="69"/>
      <c r="M16" s="69"/>
      <c r="N16" s="69"/>
    </row>
    <row r="17" spans="1:14" ht="15">
      <c r="A17" s="69"/>
      <c r="B17" s="71" t="s">
        <v>108</v>
      </c>
      <c r="C17" s="69"/>
      <c r="D17" s="69"/>
      <c r="E17" s="72"/>
      <c r="F17" s="69"/>
      <c r="G17" s="69"/>
      <c r="H17" s="69"/>
      <c r="I17" s="69"/>
      <c r="J17" s="69"/>
      <c r="K17" s="69"/>
      <c r="L17" s="69"/>
      <c r="M17" s="69"/>
      <c r="N17" s="69"/>
    </row>
    <row r="18" spans="1:14" ht="15">
      <c r="A18" s="69"/>
      <c r="B18" s="71"/>
      <c r="C18" s="69"/>
      <c r="D18" s="69"/>
      <c r="E18" s="72"/>
      <c r="F18" s="69"/>
      <c r="G18" s="69"/>
      <c r="H18" s="69"/>
      <c r="I18" s="69"/>
      <c r="J18" s="69"/>
      <c r="K18" s="69"/>
      <c r="L18" s="69"/>
      <c r="M18" s="69"/>
      <c r="N18" s="69"/>
    </row>
    <row r="19" ht="15">
      <c r="B19"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90" zoomScaleSheetLayoutView="90" zoomScalePageLayoutView="80" workbookViewId="0" topLeftCell="A1">
      <selection activeCell="F12" sqref="F12"/>
    </sheetView>
  </sheetViews>
  <sheetFormatPr defaultColWidth="9.00390625" defaultRowHeight="12.75"/>
  <cols>
    <col min="1" max="1" width="5.375" style="1" customWidth="1"/>
    <col min="2" max="2" width="19.25390625" style="1" customWidth="1"/>
    <col min="3" max="3" width="13.625" style="1" customWidth="1"/>
    <col min="4" max="4" width="36.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19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195</v>
      </c>
      <c r="C11" s="97" t="s">
        <v>196</v>
      </c>
      <c r="D11" s="98" t="s">
        <v>197</v>
      </c>
      <c r="E11" s="97">
        <v>40</v>
      </c>
      <c r="F11" s="73" t="s">
        <v>264</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74</v>
      </c>
      <c r="C13" s="178"/>
      <c r="D13" s="178"/>
      <c r="E13" s="178"/>
      <c r="F13" s="178"/>
    </row>
    <row r="14" spans="2:7" ht="21" customHeight="1">
      <c r="B14" s="164" t="s">
        <v>108</v>
      </c>
      <c r="C14" s="164"/>
      <c r="D14" s="164"/>
      <c r="E14" s="164"/>
      <c r="F14" s="164"/>
      <c r="G14" s="164"/>
    </row>
  </sheetData>
  <sheetProtection/>
  <mergeCells count="4">
    <mergeCell ref="G2:I2"/>
    <mergeCell ref="H6:I6"/>
    <mergeCell ref="B13:F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A12" sqref="A12"/>
    </sheetView>
  </sheetViews>
  <sheetFormatPr defaultColWidth="9.00390625" defaultRowHeight="12.75"/>
  <cols>
    <col min="1" max="1" width="5.375" style="1" customWidth="1"/>
    <col min="2" max="2" width="18.375" style="1" customWidth="1"/>
    <col min="3" max="3" width="11.125" style="1" customWidth="1"/>
    <col min="4" max="4" width="41.1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8" t="s">
        <v>198</v>
      </c>
      <c r="C11" s="124" t="s">
        <v>199</v>
      </c>
      <c r="D11" s="118" t="s">
        <v>200</v>
      </c>
      <c r="E11" s="125">
        <v>180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7" ht="18.7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F11" sqref="F11"/>
    </sheetView>
  </sheetViews>
  <sheetFormatPr defaultColWidth="9.00390625" defaultRowHeight="12.75"/>
  <cols>
    <col min="1" max="1" width="5.375" style="1" customWidth="1"/>
    <col min="2" max="2" width="20.75390625" style="1" customWidth="1"/>
    <col min="3" max="3" width="15.75390625" style="1" customWidth="1"/>
    <col min="4" max="4" width="29.375" style="1" customWidth="1"/>
    <col min="5" max="5" width="16.37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8" t="s">
        <v>201</v>
      </c>
      <c r="C11" s="97" t="s">
        <v>202</v>
      </c>
      <c r="D11" s="98" t="s">
        <v>203</v>
      </c>
      <c r="E11" s="126">
        <v>540</v>
      </c>
      <c r="F11" s="73" t="s">
        <v>266</v>
      </c>
      <c r="G11" s="14" t="s">
        <v>77</v>
      </c>
      <c r="H11" s="14"/>
      <c r="I11" s="14"/>
      <c r="J11" s="15"/>
      <c r="K11" s="14"/>
      <c r="L11" s="14" t="str">
        <f>IF(K11=0,"0,00",IF(K11&gt;0,ROUND(E11/K11,2)))</f>
        <v>0,00</v>
      </c>
      <c r="M11" s="14"/>
      <c r="N11" s="16">
        <f>ROUND(L11*ROUND(M11,2),2)</f>
        <v>0</v>
      </c>
    </row>
    <row r="12" spans="2:6" ht="15">
      <c r="B12" s="77"/>
      <c r="C12" s="77"/>
      <c r="D12" s="77"/>
      <c r="E12" s="72"/>
      <c r="F12" s="77"/>
    </row>
    <row r="13" spans="2:7" ht="21.7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view="pageBreakPreview" zoomScale="90" zoomScaleNormal="90" zoomScaleSheetLayoutView="90" zoomScalePageLayoutView="80" workbookViewId="0" topLeftCell="A1">
      <selection activeCell="L26" sqref="L26"/>
    </sheetView>
  </sheetViews>
  <sheetFormatPr defaultColWidth="9.00390625" defaultRowHeight="12.75"/>
  <cols>
    <col min="1" max="1" width="5.375" style="1" customWidth="1"/>
    <col min="2" max="2" width="28.625" style="1" customWidth="1"/>
    <col min="3" max="3" width="19.375" style="1" customWidth="1"/>
    <col min="4" max="4" width="22.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SUM(N11:N14)</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204</v>
      </c>
      <c r="C11" s="126" t="s">
        <v>205</v>
      </c>
      <c r="D11" s="126" t="s">
        <v>206</v>
      </c>
      <c r="E11" s="122">
        <v>150</v>
      </c>
      <c r="F11" s="76" t="s">
        <v>82</v>
      </c>
      <c r="G11" s="14" t="s">
        <v>77</v>
      </c>
      <c r="H11" s="14"/>
      <c r="I11" s="14"/>
      <c r="J11" s="15"/>
      <c r="K11" s="14"/>
      <c r="L11" s="14" t="str">
        <f>IF(K11=0,"0,00",IF(K11&gt;0,ROUND(E11/K11,2)))</f>
        <v>0,00</v>
      </c>
      <c r="M11" s="14"/>
      <c r="N11" s="16">
        <f>ROUND(L11*ROUND(M11,2),2)</f>
        <v>0</v>
      </c>
    </row>
    <row r="12" spans="1:14" ht="45">
      <c r="A12" s="20" t="s">
        <v>2</v>
      </c>
      <c r="B12" s="120" t="s">
        <v>204</v>
      </c>
      <c r="C12" s="97" t="s">
        <v>205</v>
      </c>
      <c r="D12" s="97" t="s">
        <v>207</v>
      </c>
      <c r="E12" s="122">
        <v>180</v>
      </c>
      <c r="F12" s="76" t="s">
        <v>82</v>
      </c>
      <c r="G12" s="14" t="s">
        <v>77</v>
      </c>
      <c r="H12" s="20"/>
      <c r="I12" s="20"/>
      <c r="J12" s="20"/>
      <c r="K12" s="20"/>
      <c r="L12" s="14" t="str">
        <f>IF(K12=0,"0,00",IF(K12&gt;0,ROUND(E12/K12,2)))</f>
        <v>0,00</v>
      </c>
      <c r="M12" s="20"/>
      <c r="N12" s="16">
        <f>ROUND(L12*ROUND(M12,2),2)</f>
        <v>0</v>
      </c>
    </row>
    <row r="13" spans="1:14" ht="45">
      <c r="A13" s="20" t="s">
        <v>3</v>
      </c>
      <c r="B13" s="120" t="s">
        <v>204</v>
      </c>
      <c r="C13" s="97" t="s">
        <v>208</v>
      </c>
      <c r="D13" s="97" t="s">
        <v>206</v>
      </c>
      <c r="E13" s="122">
        <v>90</v>
      </c>
      <c r="F13" s="76" t="s">
        <v>82</v>
      </c>
      <c r="G13" s="14" t="s">
        <v>77</v>
      </c>
      <c r="H13" s="20"/>
      <c r="I13" s="20"/>
      <c r="J13" s="20"/>
      <c r="K13" s="20"/>
      <c r="L13" s="14" t="str">
        <f>IF(K13=0,"0,00",IF(K13&gt;0,ROUND(E13/K13,2)))</f>
        <v>0,00</v>
      </c>
      <c r="M13" s="20"/>
      <c r="N13" s="16">
        <f>ROUND(L13*ROUND(M13,2),2)</f>
        <v>0</v>
      </c>
    </row>
    <row r="14" spans="1:14" ht="45">
      <c r="A14" s="20" t="s">
        <v>4</v>
      </c>
      <c r="B14" s="120" t="s">
        <v>204</v>
      </c>
      <c r="C14" s="97" t="s">
        <v>208</v>
      </c>
      <c r="D14" s="97" t="s">
        <v>207</v>
      </c>
      <c r="E14" s="122">
        <v>160</v>
      </c>
      <c r="F14" s="76" t="s">
        <v>82</v>
      </c>
      <c r="G14" s="14" t="s">
        <v>77</v>
      </c>
      <c r="H14" s="20"/>
      <c r="I14" s="20"/>
      <c r="J14" s="20"/>
      <c r="K14" s="20"/>
      <c r="L14" s="14" t="str">
        <f>IF(K14=0,"0,00",IF(K14&gt;0,ROUND(E14/K14,2)))</f>
        <v>0,00</v>
      </c>
      <c r="M14" s="20"/>
      <c r="N14" s="16">
        <f>ROUND(L14*ROUND(M14,2),2)</f>
        <v>0</v>
      </c>
    </row>
    <row r="15" spans="2:6" ht="15">
      <c r="B15" s="77"/>
      <c r="C15" s="77"/>
      <c r="D15" s="77"/>
      <c r="E15" s="72"/>
      <c r="F15" s="77"/>
    </row>
    <row r="16" spans="2:6" ht="21.75" customHeight="1">
      <c r="B16" s="178" t="s">
        <v>74</v>
      </c>
      <c r="C16" s="178"/>
      <c r="D16" s="178"/>
      <c r="E16" s="178"/>
      <c r="F16" s="178"/>
    </row>
    <row r="17" spans="2:7" ht="25.5" customHeight="1">
      <c r="B17" s="164" t="s">
        <v>108</v>
      </c>
      <c r="C17" s="164"/>
      <c r="D17" s="164"/>
      <c r="E17" s="164"/>
      <c r="F17" s="164"/>
      <c r="G17" s="164"/>
    </row>
  </sheetData>
  <sheetProtection/>
  <mergeCells count="4">
    <mergeCell ref="G2:I2"/>
    <mergeCell ref="H6:I6"/>
    <mergeCell ref="B16:F16"/>
    <mergeCell ref="B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tabSelected="1" view="pageBreakPreview" zoomScale="90" zoomScaleSheetLayoutView="90" zoomScalePageLayoutView="80" workbookViewId="0" topLeftCell="A1">
      <selection activeCell="L17" sqref="L17"/>
    </sheetView>
  </sheetViews>
  <sheetFormatPr defaultColWidth="9.00390625" defaultRowHeight="12.75"/>
  <cols>
    <col min="1" max="1" width="5.375" style="1" customWidth="1"/>
    <col min="2" max="2" width="27.375" style="1" customWidth="1"/>
    <col min="3" max="3" width="17.625" style="1" customWidth="1"/>
    <col min="4" max="4" width="24.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84" t="s">
        <v>68</v>
      </c>
      <c r="F10" s="185"/>
      <c r="G10" s="138" t="str">
        <f>"Nazwa handlowa /
"&amp;C10&amp;" / 
"&amp;D10</f>
        <v>Nazwa handlowa /
Dawka / 
Postać /Opakowanie</v>
      </c>
      <c r="H10" s="138" t="s">
        <v>66</v>
      </c>
      <c r="I10" s="138" t="str">
        <f>B10</f>
        <v>Skład</v>
      </c>
      <c r="J10" s="138" t="s">
        <v>216</v>
      </c>
      <c r="K10" s="138" t="s">
        <v>41</v>
      </c>
      <c r="L10" s="138" t="s">
        <v>42</v>
      </c>
      <c r="M10" s="138" t="s">
        <v>43</v>
      </c>
      <c r="N10" s="138" t="s">
        <v>16</v>
      </c>
    </row>
    <row r="11" spans="1:14" ht="45">
      <c r="A11" s="20" t="s">
        <v>1</v>
      </c>
      <c r="B11" s="98" t="s">
        <v>209</v>
      </c>
      <c r="C11" s="98" t="s">
        <v>210</v>
      </c>
      <c r="D11" s="98" t="s">
        <v>211</v>
      </c>
      <c r="E11" s="127">
        <v>650</v>
      </c>
      <c r="F11" s="76" t="s">
        <v>82</v>
      </c>
      <c r="G11" s="14" t="s">
        <v>77</v>
      </c>
      <c r="H11" s="14"/>
      <c r="I11" s="14"/>
      <c r="J11" s="15"/>
      <c r="K11" s="14"/>
      <c r="L11" s="14" t="str">
        <f>IF(K11=0,"0,00",IF(K11&gt;0,ROUND(E11/K11,2)))</f>
        <v>0,00</v>
      </c>
      <c r="M11" s="14"/>
      <c r="N11" s="16">
        <f>ROUND(L11*ROUND(M11,2),2)</f>
        <v>0</v>
      </c>
    </row>
    <row r="12" spans="1:14" ht="15">
      <c r="A12" s="138" t="s">
        <v>49</v>
      </c>
      <c r="B12" s="194" t="s">
        <v>212</v>
      </c>
      <c r="C12" s="195"/>
      <c r="D12" s="196"/>
      <c r="E12" s="182" t="s">
        <v>68</v>
      </c>
      <c r="F12" s="183"/>
      <c r="G12" s="143"/>
      <c r="H12" s="143"/>
      <c r="I12" s="143"/>
      <c r="J12" s="143"/>
      <c r="K12" s="143"/>
      <c r="L12" s="144"/>
      <c r="M12" s="143"/>
      <c r="N12" s="145"/>
    </row>
    <row r="13" spans="1:14" ht="32.25" customHeight="1">
      <c r="A13" s="20" t="s">
        <v>2</v>
      </c>
      <c r="B13" s="197" t="s">
        <v>213</v>
      </c>
      <c r="C13" s="198"/>
      <c r="D13" s="199"/>
      <c r="E13" s="128">
        <v>6</v>
      </c>
      <c r="F13" s="76" t="s">
        <v>81</v>
      </c>
      <c r="G13" s="148" t="s">
        <v>263</v>
      </c>
      <c r="H13" s="149" t="s">
        <v>263</v>
      </c>
      <c r="I13" s="149" t="s">
        <v>263</v>
      </c>
      <c r="J13" s="149" t="s">
        <v>263</v>
      </c>
      <c r="K13" s="20"/>
      <c r="L13" s="14" t="str">
        <f>IF(K13=0,"0,00",IF(K13&gt;0,ROUND(E13/K13,2)))</f>
        <v>0,00</v>
      </c>
      <c r="M13" s="20"/>
      <c r="N13" s="16">
        <f>ROUND(L13*ROUND(M13,2),2)</f>
        <v>0</v>
      </c>
    </row>
    <row r="14" spans="1:14" ht="34.5" customHeight="1">
      <c r="A14" s="20" t="s">
        <v>3</v>
      </c>
      <c r="B14" s="197" t="s">
        <v>214</v>
      </c>
      <c r="C14" s="200"/>
      <c r="D14" s="201"/>
      <c r="E14" s="128">
        <v>6</v>
      </c>
      <c r="F14" s="76" t="s">
        <v>276</v>
      </c>
      <c r="G14" s="148" t="s">
        <v>263</v>
      </c>
      <c r="H14" s="149" t="s">
        <v>263</v>
      </c>
      <c r="I14" s="149" t="s">
        <v>263</v>
      </c>
      <c r="J14" s="149" t="s">
        <v>263</v>
      </c>
      <c r="K14" s="20"/>
      <c r="L14" s="14" t="str">
        <f>IF(K14=0,"0,00",IF(K14&gt;0,ROUND(E14/K14,2)))</f>
        <v>0,00</v>
      </c>
      <c r="M14" s="20"/>
      <c r="N14" s="16">
        <f>ROUND(L14*ROUND(M14,2),2)</f>
        <v>0</v>
      </c>
    </row>
    <row r="15" spans="1:14" ht="28.5" customHeight="1">
      <c r="A15" s="20" t="s">
        <v>4</v>
      </c>
      <c r="B15" s="197" t="s">
        <v>215</v>
      </c>
      <c r="C15" s="202"/>
      <c r="D15" s="203"/>
      <c r="E15" s="128">
        <v>110</v>
      </c>
      <c r="F15" s="76" t="s">
        <v>276</v>
      </c>
      <c r="G15" s="148" t="s">
        <v>263</v>
      </c>
      <c r="H15" s="149" t="s">
        <v>263</v>
      </c>
      <c r="I15" s="149" t="s">
        <v>263</v>
      </c>
      <c r="J15" s="149" t="s">
        <v>263</v>
      </c>
      <c r="K15" s="20"/>
      <c r="L15" s="14" t="str">
        <f>IF(K15=0,"0,00",IF(K15&gt;0,ROUND(E15/K15,2)))</f>
        <v>0,00</v>
      </c>
      <c r="M15" s="20"/>
      <c r="N15" s="16">
        <f>ROUND(L15*ROUND(M15,2),2)</f>
        <v>0</v>
      </c>
    </row>
    <row r="16" spans="2:6" ht="15">
      <c r="B16" s="77"/>
      <c r="C16" s="77"/>
      <c r="D16" s="77"/>
      <c r="E16" s="72"/>
      <c r="F16" s="77"/>
    </row>
    <row r="17" spans="2:11" ht="33.75">
      <c r="B17" s="186" t="s">
        <v>217</v>
      </c>
      <c r="C17" s="187"/>
      <c r="D17" s="187"/>
      <c r="E17" s="187"/>
      <c r="F17" s="146" t="s">
        <v>218</v>
      </c>
      <c r="G17" s="147" t="s">
        <v>219</v>
      </c>
      <c r="H17" s="146" t="s">
        <v>220</v>
      </c>
      <c r="I17" s="146" t="s">
        <v>221</v>
      </c>
      <c r="J17" s="146" t="s">
        <v>222</v>
      </c>
      <c r="K17" s="146" t="s">
        <v>223</v>
      </c>
    </row>
    <row r="18" spans="2:11" ht="15">
      <c r="B18" s="188" t="s">
        <v>224</v>
      </c>
      <c r="C18" s="189"/>
      <c r="D18" s="189"/>
      <c r="E18" s="189"/>
      <c r="F18" s="80"/>
      <c r="G18" s="81"/>
      <c r="H18" s="82"/>
      <c r="I18" s="82"/>
      <c r="J18" s="82"/>
      <c r="K18" s="82"/>
    </row>
    <row r="19" spans="2:11" ht="15">
      <c r="B19" s="83"/>
      <c r="C19" s="84"/>
      <c r="D19" s="190" t="s">
        <v>225</v>
      </c>
      <c r="E19" s="191"/>
      <c r="F19" s="191"/>
      <c r="G19" s="192"/>
      <c r="H19" s="130"/>
      <c r="I19" s="130"/>
      <c r="J19" s="85"/>
      <c r="K19" s="85"/>
    </row>
    <row r="20" spans="2:11" ht="15">
      <c r="B20" s="86"/>
      <c r="C20" s="87"/>
      <c r="D20" s="193" t="s">
        <v>108</v>
      </c>
      <c r="E20" s="193"/>
      <c r="F20" s="193"/>
      <c r="G20" s="193"/>
      <c r="H20" s="193"/>
      <c r="I20" s="193"/>
      <c r="J20" s="86"/>
      <c r="K20" s="86"/>
    </row>
  </sheetData>
  <sheetProtection/>
  <mergeCells count="12">
    <mergeCell ref="G2:I2"/>
    <mergeCell ref="H6:I6"/>
    <mergeCell ref="B12:D12"/>
    <mergeCell ref="B13:D13"/>
    <mergeCell ref="B14:D14"/>
    <mergeCell ref="B15:D15"/>
    <mergeCell ref="E12:F12"/>
    <mergeCell ref="E10:F10"/>
    <mergeCell ref="B17:E17"/>
    <mergeCell ref="B18:E18"/>
    <mergeCell ref="D19:G19"/>
    <mergeCell ref="D20:I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110" zoomScaleSheetLayoutView="90" zoomScalePageLayoutView="80" workbookViewId="0" topLeftCell="A1">
      <selection activeCell="A14" sqref="A14"/>
    </sheetView>
  </sheetViews>
  <sheetFormatPr defaultColWidth="9.00390625" defaultRowHeight="12.75"/>
  <cols>
    <col min="1" max="1" width="5.375" style="1" customWidth="1"/>
    <col min="2" max="2" width="19.25390625" style="1" customWidth="1"/>
    <col min="3" max="3" width="11.625" style="1" customWidth="1"/>
    <col min="4" max="4" width="36.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24</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SUM(N11:N13)</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226</v>
      </c>
      <c r="C11" s="126" t="s">
        <v>227</v>
      </c>
      <c r="D11" s="129" t="s">
        <v>228</v>
      </c>
      <c r="E11" s="127">
        <v>5500</v>
      </c>
      <c r="F11" s="76" t="s">
        <v>81</v>
      </c>
      <c r="G11" s="14" t="s">
        <v>77</v>
      </c>
      <c r="H11" s="14"/>
      <c r="I11" s="14"/>
      <c r="J11" s="15"/>
      <c r="K11" s="14"/>
      <c r="L11" s="14" t="str">
        <f>IF(K11=0,"0,00",IF(K11&gt;0,ROUND(E11/K11,2)))</f>
        <v>0,00</v>
      </c>
      <c r="M11" s="14"/>
      <c r="N11" s="16">
        <f>ROUND(L11*ROUND(M11,2),2)</f>
        <v>0</v>
      </c>
    </row>
    <row r="12" spans="1:14" ht="45">
      <c r="A12" s="20" t="s">
        <v>2</v>
      </c>
      <c r="B12" s="94" t="s">
        <v>229</v>
      </c>
      <c r="C12" s="126" t="s">
        <v>230</v>
      </c>
      <c r="D12" s="129" t="s">
        <v>231</v>
      </c>
      <c r="E12" s="127">
        <v>300</v>
      </c>
      <c r="F12" s="76" t="s">
        <v>81</v>
      </c>
      <c r="G12" s="14" t="s">
        <v>77</v>
      </c>
      <c r="H12" s="20"/>
      <c r="I12" s="20"/>
      <c r="J12" s="20"/>
      <c r="K12" s="20"/>
      <c r="L12" s="14" t="str">
        <f>IF(K12=0,"0,00",IF(K12&gt;0,ROUND(E12/K12,2)))</f>
        <v>0,00</v>
      </c>
      <c r="M12" s="20"/>
      <c r="N12" s="16">
        <f>ROUND(L12*ROUND(M12,2),2)</f>
        <v>0</v>
      </c>
    </row>
    <row r="13" spans="1:14" ht="45">
      <c r="A13" s="20" t="s">
        <v>3</v>
      </c>
      <c r="B13" s="94" t="s">
        <v>229</v>
      </c>
      <c r="C13" s="97" t="s">
        <v>232</v>
      </c>
      <c r="D13" s="129" t="s">
        <v>233</v>
      </c>
      <c r="E13" s="127">
        <v>2000</v>
      </c>
      <c r="F13" s="76" t="s">
        <v>81</v>
      </c>
      <c r="G13" s="14" t="s">
        <v>77</v>
      </c>
      <c r="H13" s="20"/>
      <c r="I13" s="20"/>
      <c r="J13" s="20"/>
      <c r="K13" s="20"/>
      <c r="L13" s="14" t="str">
        <f>IF(K13=0,"0,00",IF(K13&gt;0,ROUND(E13/K13,2)))</f>
        <v>0,00</v>
      </c>
      <c r="M13" s="20"/>
      <c r="N13" s="16">
        <f>ROUND(L13*ROUND(M13,2),2)</f>
        <v>0</v>
      </c>
    </row>
    <row r="14" spans="2:6" ht="15">
      <c r="B14" s="77"/>
      <c r="C14" s="77"/>
      <c r="D14" s="77"/>
      <c r="E14" s="72"/>
      <c r="F14" s="77"/>
    </row>
    <row r="15" spans="2:6" ht="18" customHeight="1">
      <c r="B15" s="178" t="s">
        <v>74</v>
      </c>
      <c r="C15" s="178"/>
      <c r="D15" s="178"/>
      <c r="E15" s="178"/>
      <c r="F15" s="178"/>
    </row>
    <row r="16" spans="2:6" ht="20.25" customHeight="1">
      <c r="B16" s="178" t="s">
        <v>234</v>
      </c>
      <c r="C16" s="178"/>
      <c r="D16" s="178"/>
      <c r="E16" s="178"/>
      <c r="F16" s="178"/>
    </row>
  </sheetData>
  <sheetProtection/>
  <mergeCells count="4">
    <mergeCell ref="B15:F15"/>
    <mergeCell ref="G2:I2"/>
    <mergeCell ref="H6:I6"/>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10" zoomScaleSheetLayoutView="90" zoomScalePageLayoutView="80" workbookViewId="0" topLeftCell="A1">
      <selection activeCell="B13" sqref="B13:F13"/>
    </sheetView>
  </sheetViews>
  <sheetFormatPr defaultColWidth="9.00390625" defaultRowHeight="12.75"/>
  <cols>
    <col min="1" max="1" width="5.375" style="1" customWidth="1"/>
    <col min="2" max="2" width="19.375" style="1" customWidth="1"/>
    <col min="3" max="3" width="21.875" style="1" customWidth="1"/>
    <col min="4" max="4" width="27.8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235</v>
      </c>
      <c r="C11" s="89" t="s">
        <v>236</v>
      </c>
      <c r="D11" s="89" t="s">
        <v>237</v>
      </c>
      <c r="E11" s="131">
        <v>150</v>
      </c>
      <c r="F11" s="73" t="s">
        <v>277</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238</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F11" sqref="F11"/>
    </sheetView>
  </sheetViews>
  <sheetFormatPr defaultColWidth="9.00390625" defaultRowHeight="12.75"/>
  <cols>
    <col min="1" max="1" width="5.375" style="1" customWidth="1"/>
    <col min="2" max="2" width="21.125" style="1" customWidth="1"/>
    <col min="3" max="3" width="23.875" style="1" customWidth="1"/>
    <col min="4" max="4" width="24.1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239</v>
      </c>
      <c r="C11" s="89" t="s">
        <v>240</v>
      </c>
      <c r="D11" s="89" t="s">
        <v>241</v>
      </c>
      <c r="E11" s="132">
        <v>40</v>
      </c>
      <c r="F11" s="73" t="s">
        <v>278</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238</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77" zoomScaleSheetLayoutView="90" zoomScalePageLayoutView="80" workbookViewId="0" topLeftCell="A1">
      <selection activeCell="B15" sqref="B15:G15"/>
    </sheetView>
  </sheetViews>
  <sheetFormatPr defaultColWidth="9.00390625" defaultRowHeight="12.75"/>
  <cols>
    <col min="1" max="1" width="5.375" style="1" customWidth="1"/>
    <col min="2" max="2" width="19.125" style="1" customWidth="1"/>
    <col min="3" max="3" width="24.75390625" style="1" customWidth="1"/>
    <col min="4" max="4" width="22.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242</v>
      </c>
      <c r="C11" s="89" t="s">
        <v>243</v>
      </c>
      <c r="D11" s="89" t="s">
        <v>262</v>
      </c>
      <c r="E11" s="133">
        <v>900</v>
      </c>
      <c r="F11" s="76" t="s">
        <v>279</v>
      </c>
      <c r="G11" s="14" t="s">
        <v>77</v>
      </c>
      <c r="H11" s="14"/>
      <c r="I11" s="14"/>
      <c r="J11" s="15"/>
      <c r="K11" s="14"/>
      <c r="L11" s="14" t="str">
        <f>IF(K11=0,"0,00",IF(K11&gt;0,ROUND(E11/K11,2)))</f>
        <v>0,00</v>
      </c>
      <c r="M11" s="14"/>
      <c r="N11" s="16">
        <f>ROUND(L11*ROUND(M11,2),2)</f>
        <v>0</v>
      </c>
    </row>
    <row r="12" spans="1:14" ht="45">
      <c r="A12" s="20" t="s">
        <v>2</v>
      </c>
      <c r="B12" s="89" t="s">
        <v>242</v>
      </c>
      <c r="C12" s="89" t="s">
        <v>244</v>
      </c>
      <c r="D12" s="89" t="s">
        <v>245</v>
      </c>
      <c r="E12" s="133">
        <v>2500</v>
      </c>
      <c r="F12" s="76" t="s">
        <v>280</v>
      </c>
      <c r="G12" s="14" t="s">
        <v>77</v>
      </c>
      <c r="H12" s="20"/>
      <c r="I12" s="20"/>
      <c r="J12" s="20"/>
      <c r="K12" s="20"/>
      <c r="L12" s="14" t="str">
        <f>IF(K12=0,"0,00",IF(K12&gt;0,ROUND(E12/K12,2)))</f>
        <v>0,00</v>
      </c>
      <c r="M12" s="20"/>
      <c r="N12" s="16">
        <f>ROUND(L12*ROUND(M12,2),2)</f>
        <v>0</v>
      </c>
    </row>
    <row r="13" spans="2:6" ht="15">
      <c r="B13" s="77"/>
      <c r="C13" s="77"/>
      <c r="D13" s="77"/>
      <c r="E13" s="72"/>
      <c r="F13" s="77"/>
    </row>
    <row r="14" spans="2:6" ht="21.75" customHeight="1">
      <c r="B14" s="178" t="s">
        <v>74</v>
      </c>
      <c r="C14" s="178"/>
      <c r="D14" s="178"/>
      <c r="E14" s="178"/>
      <c r="F14" s="178"/>
    </row>
    <row r="15" spans="2:7" ht="24" customHeight="1">
      <c r="B15" s="164" t="s">
        <v>238</v>
      </c>
      <c r="C15" s="164"/>
      <c r="D15" s="164"/>
      <c r="E15" s="164"/>
      <c r="F15" s="164"/>
      <c r="G15" s="164"/>
    </row>
  </sheetData>
  <sheetProtection/>
  <mergeCells count="4">
    <mergeCell ref="G2:I2"/>
    <mergeCell ref="H6:I6"/>
    <mergeCell ref="B14:F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A12" sqref="A12"/>
    </sheetView>
  </sheetViews>
  <sheetFormatPr defaultColWidth="9.00390625" defaultRowHeight="12.75"/>
  <cols>
    <col min="1" max="1" width="5.375" style="1" customWidth="1"/>
    <col min="2" max="2" width="18.75390625" style="1" customWidth="1"/>
    <col min="3" max="3" width="15.375" style="1" customWidth="1"/>
    <col min="4" max="4" width="35.8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246</v>
      </c>
      <c r="C11" s="94" t="s">
        <v>247</v>
      </c>
      <c r="D11" s="94" t="s">
        <v>248</v>
      </c>
      <c r="E11" s="134">
        <v>360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238</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5" workbookViewId="0" topLeftCell="A1">
      <selection activeCell="F11" sqref="F11"/>
    </sheetView>
  </sheetViews>
  <sheetFormatPr defaultColWidth="9.00390625" defaultRowHeight="12.75"/>
  <cols>
    <col min="1" max="1" width="5.375" style="1" customWidth="1"/>
    <col min="2" max="2" width="19.875" style="1" customWidth="1"/>
    <col min="3" max="3" width="40.375" style="1" customWidth="1"/>
    <col min="4" max="4" width="17.75390625" style="1" customWidth="1"/>
    <col min="5" max="5" width="7.375" style="22" customWidth="1"/>
    <col min="6" max="6" width="13.75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51">
      <c r="A11" s="20" t="s">
        <v>1</v>
      </c>
      <c r="B11" s="93" t="s">
        <v>109</v>
      </c>
      <c r="C11" s="94" t="s">
        <v>110</v>
      </c>
      <c r="D11" s="94" t="s">
        <v>111</v>
      </c>
      <c r="E11" s="95">
        <v>80</v>
      </c>
      <c r="F11" s="73" t="s">
        <v>81</v>
      </c>
      <c r="G11" s="14" t="s">
        <v>77</v>
      </c>
      <c r="H11" s="14"/>
      <c r="I11" s="14"/>
      <c r="J11" s="15"/>
      <c r="K11" s="14"/>
      <c r="L11" s="14"/>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J10" sqref="J10"/>
    </sheetView>
  </sheetViews>
  <sheetFormatPr defaultColWidth="9.00390625" defaultRowHeight="12.75"/>
  <cols>
    <col min="1" max="1" width="5.375" style="1" customWidth="1"/>
    <col min="2" max="2" width="21.875" style="1" customWidth="1"/>
    <col min="3" max="3" width="13.25390625" style="1" customWidth="1"/>
    <col min="4" max="4" width="33.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29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5" t="s">
        <v>265</v>
      </c>
      <c r="K10" s="138" t="s">
        <v>41</v>
      </c>
      <c r="L10" s="138" t="s">
        <v>42</v>
      </c>
      <c r="M10" s="138" t="s">
        <v>43</v>
      </c>
      <c r="N10" s="138" t="s">
        <v>16</v>
      </c>
    </row>
    <row r="11" spans="1:14" ht="45">
      <c r="A11" s="20" t="s">
        <v>1</v>
      </c>
      <c r="B11" s="94" t="s">
        <v>249</v>
      </c>
      <c r="C11" s="94" t="s">
        <v>250</v>
      </c>
      <c r="D11" s="94" t="s">
        <v>251</v>
      </c>
      <c r="E11" s="132">
        <v>550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252</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77" zoomScaleSheetLayoutView="90" zoomScalePageLayoutView="80" workbookViewId="0" topLeftCell="A1">
      <selection activeCell="A13" sqref="A13"/>
    </sheetView>
  </sheetViews>
  <sheetFormatPr defaultColWidth="9.00390625" defaultRowHeight="12.75"/>
  <cols>
    <col min="1" max="1" width="5.375" style="1" customWidth="1"/>
    <col min="2" max="2" width="17.375" style="1" customWidth="1"/>
    <col min="3" max="3" width="10.125" style="1" customWidth="1"/>
    <col min="4" max="4" width="43.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30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102" customHeight="1">
      <c r="A11" s="20" t="s">
        <v>1</v>
      </c>
      <c r="B11" s="120" t="s">
        <v>253</v>
      </c>
      <c r="C11" s="121" t="s">
        <v>254</v>
      </c>
      <c r="D11" s="123" t="s">
        <v>255</v>
      </c>
      <c r="E11" s="122">
        <v>1600</v>
      </c>
      <c r="F11" s="76" t="s">
        <v>81</v>
      </c>
      <c r="G11" s="14" t="s">
        <v>77</v>
      </c>
      <c r="H11" s="14"/>
      <c r="I11" s="14"/>
      <c r="J11" s="15"/>
      <c r="K11" s="14"/>
      <c r="L11" s="14" t="str">
        <f>IF(K11=0,"0,00",IF(K11&gt;0,ROUND(E11/K11,2)))</f>
        <v>0,00</v>
      </c>
      <c r="M11" s="14"/>
      <c r="N11" s="16">
        <f>ROUND(L11*ROUND(M11,2),2)</f>
        <v>0</v>
      </c>
    </row>
    <row r="12" spans="1:14" ht="101.25" customHeight="1">
      <c r="A12" s="20" t="s">
        <v>2</v>
      </c>
      <c r="B12" s="120" t="s">
        <v>253</v>
      </c>
      <c r="C12" s="121" t="s">
        <v>256</v>
      </c>
      <c r="D12" s="123" t="s">
        <v>255</v>
      </c>
      <c r="E12" s="122">
        <v>4200</v>
      </c>
      <c r="F12" s="76" t="s">
        <v>81</v>
      </c>
      <c r="G12" s="14" t="s">
        <v>77</v>
      </c>
      <c r="H12" s="20"/>
      <c r="I12" s="20"/>
      <c r="J12" s="20"/>
      <c r="K12" s="20"/>
      <c r="L12" s="14" t="str">
        <f>IF(K12=0,"0,00",IF(K12&gt;0,ROUND(E12/K12,2)))</f>
        <v>0,00</v>
      </c>
      <c r="M12" s="20"/>
      <c r="N12" s="16">
        <f>ROUND(L12*ROUND(M12,2),2)</f>
        <v>0</v>
      </c>
    </row>
    <row r="13" spans="2:6" ht="15">
      <c r="B13" s="77"/>
      <c r="C13" s="77"/>
      <c r="D13" s="77"/>
      <c r="E13" s="72"/>
      <c r="F13" s="77"/>
    </row>
    <row r="14" spans="2:6" ht="21.75" customHeight="1">
      <c r="B14" s="178" t="s">
        <v>74</v>
      </c>
      <c r="C14" s="178"/>
      <c r="D14" s="178"/>
      <c r="E14" s="178"/>
      <c r="F14" s="178"/>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F11" sqref="F11"/>
    </sheetView>
  </sheetViews>
  <sheetFormatPr defaultColWidth="9.00390625" defaultRowHeight="12.75"/>
  <cols>
    <col min="1" max="1" width="5.375" style="1" customWidth="1"/>
    <col min="2" max="2" width="28.875" style="1" customWidth="1"/>
    <col min="3" max="3" width="12.00390625" style="1" customWidth="1"/>
    <col min="4" max="4" width="24.875" style="1" customWidth="1"/>
    <col min="5" max="5" width="16.00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31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257</v>
      </c>
      <c r="C11" s="89" t="s">
        <v>258</v>
      </c>
      <c r="D11" s="94" t="s">
        <v>259</v>
      </c>
      <c r="E11" s="131">
        <v>50000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20" zoomScaleSheetLayoutView="90" zoomScalePageLayoutView="80" workbookViewId="0" topLeftCell="A1">
      <selection activeCell="E11" sqref="E11"/>
    </sheetView>
  </sheetViews>
  <sheetFormatPr defaultColWidth="9.00390625" defaultRowHeight="12.75"/>
  <cols>
    <col min="1" max="1" width="5.375" style="1" customWidth="1"/>
    <col min="2" max="2" width="22.00390625" style="1" customWidth="1"/>
    <col min="3" max="3" width="22.125" style="1" customWidth="1"/>
    <col min="4" max="4" width="25.75390625" style="1" customWidth="1"/>
    <col min="5" max="5" width="13.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70</v>
      </c>
      <c r="E10" s="176" t="s">
        <v>72</v>
      </c>
      <c r="F10" s="177"/>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6" t="s">
        <v>113</v>
      </c>
      <c r="C11" s="97" t="s">
        <v>114</v>
      </c>
      <c r="D11" s="98" t="s">
        <v>115</v>
      </c>
      <c r="E11" s="99">
        <v>200</v>
      </c>
      <c r="F11" s="74" t="s">
        <v>81</v>
      </c>
      <c r="G11" s="14" t="s">
        <v>77</v>
      </c>
      <c r="H11" s="14"/>
      <c r="I11" s="14"/>
      <c r="J11" s="15"/>
      <c r="K11" s="14"/>
      <c r="L11" s="14" t="str">
        <f>IF(K11=0,"0,00",IF(K11&gt;0,ROUND(E11/K11,2)))</f>
        <v>0,00</v>
      </c>
      <c r="M11" s="14"/>
      <c r="N11" s="16">
        <f>ROUND(L11*ROUND(M11,2),2)</f>
        <v>0</v>
      </c>
    </row>
    <row r="12" spans="2:6" ht="15">
      <c r="B12" s="63"/>
      <c r="C12" s="63"/>
      <c r="D12" s="63"/>
      <c r="E12" s="41"/>
      <c r="F12" s="63"/>
    </row>
    <row r="13" spans="2:6" ht="15">
      <c r="B13" s="42" t="s">
        <v>108</v>
      </c>
      <c r="C13" s="63"/>
      <c r="D13" s="63"/>
      <c r="E13" s="43"/>
      <c r="F13" s="63"/>
    </row>
  </sheetData>
  <sheetProtection/>
  <mergeCells count="3">
    <mergeCell ref="G2:I2"/>
    <mergeCell ref="H6:I6"/>
    <mergeCell ref="E10:F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2" zoomScaleSheetLayoutView="90" zoomScalePageLayoutView="80" workbookViewId="0" topLeftCell="A1">
      <selection activeCell="D29" sqref="D29"/>
    </sheetView>
  </sheetViews>
  <sheetFormatPr defaultColWidth="9.00390625" defaultRowHeight="12.75"/>
  <cols>
    <col min="1" max="1" width="5.375" style="1" customWidth="1"/>
    <col min="2" max="2" width="28.625" style="1" customWidth="1"/>
    <col min="3" max="3" width="17.75390625" style="1" customWidth="1"/>
    <col min="4" max="4" width="22.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4</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5" t="s">
        <v>49</v>
      </c>
      <c r="B10" s="135" t="s">
        <v>14</v>
      </c>
      <c r="C10" s="135" t="s">
        <v>15</v>
      </c>
      <c r="D10" s="135" t="s">
        <v>76</v>
      </c>
      <c r="E10" s="136" t="s">
        <v>68</v>
      </c>
      <c r="F10" s="137"/>
      <c r="G10" s="138" t="str">
        <f>"Nazwa handlowa /
"&amp;C10&amp;" / 
"&amp;D10</f>
        <v>Nazwa handlowa /
Dawka / 
Postać / opakowanie</v>
      </c>
      <c r="H10" s="138" t="s">
        <v>66</v>
      </c>
      <c r="I10" s="138" t="str">
        <f>B10</f>
        <v>Skład</v>
      </c>
      <c r="J10" s="138" t="s">
        <v>67</v>
      </c>
      <c r="K10" s="141" t="s">
        <v>41</v>
      </c>
      <c r="L10" s="142" t="s">
        <v>122</v>
      </c>
      <c r="M10" s="142" t="s">
        <v>123</v>
      </c>
      <c r="N10" s="141" t="s">
        <v>16</v>
      </c>
    </row>
    <row r="11" spans="1:14" ht="240">
      <c r="A11" s="65" t="s">
        <v>1</v>
      </c>
      <c r="B11" s="100" t="s">
        <v>116</v>
      </c>
      <c r="C11" s="101" t="s">
        <v>117</v>
      </c>
      <c r="D11" s="101" t="s">
        <v>118</v>
      </c>
      <c r="E11" s="102">
        <v>2150</v>
      </c>
      <c r="F11" s="73" t="s">
        <v>119</v>
      </c>
      <c r="G11" s="14" t="s">
        <v>120</v>
      </c>
      <c r="H11" s="14"/>
      <c r="I11" s="14"/>
      <c r="J11" s="15" t="s">
        <v>121</v>
      </c>
      <c r="K11" s="14"/>
      <c r="L11" s="14" t="str">
        <f>IF(K11=0,"0,00",IF(K11&gt;0,ROUND(E11/K11,2)))</f>
        <v>0,00</v>
      </c>
      <c r="M11" s="14"/>
      <c r="N11" s="16">
        <f>ROUND(L11*ROUND(M11,2),2)</f>
        <v>0</v>
      </c>
    </row>
    <row r="12" spans="1:6" ht="15">
      <c r="A12" s="69"/>
      <c r="B12" s="69"/>
      <c r="C12" s="69"/>
      <c r="D12" s="69"/>
      <c r="E12" s="70"/>
      <c r="F12" s="69"/>
    </row>
    <row r="13" spans="1:6" ht="15">
      <c r="A13" s="69"/>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A12" sqref="A12"/>
    </sheetView>
  </sheetViews>
  <sheetFormatPr defaultColWidth="9.00390625" defaultRowHeight="12.75"/>
  <cols>
    <col min="1" max="1" width="5.375" style="1" customWidth="1"/>
    <col min="2" max="2" width="21.25390625" style="1" customWidth="1"/>
    <col min="3" max="3" width="15.875" style="1" customWidth="1"/>
    <col min="4" max="4" width="36.00390625" style="1" customWidth="1"/>
    <col min="5" max="5" width="10.125" style="22" customWidth="1"/>
    <col min="6" max="6" width="13.00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70</v>
      </c>
      <c r="E10" s="136" t="s">
        <v>72</v>
      </c>
      <c r="F10" s="137"/>
      <c r="G10" s="138" t="str">
        <f>"Nazwa handlowa /
"&amp;C10&amp;" / 
"&amp;D10</f>
        <v>Nazwa handlowa /
Dawka / 
Postać/ Opakowanie</v>
      </c>
      <c r="H10" s="138" t="s">
        <v>66</v>
      </c>
      <c r="I10" s="138" t="str">
        <f>B10</f>
        <v>Skład</v>
      </c>
      <c r="J10" s="138" t="s">
        <v>67</v>
      </c>
      <c r="K10" s="138" t="s">
        <v>41</v>
      </c>
      <c r="L10" s="135" t="s">
        <v>129</v>
      </c>
      <c r="M10" s="135" t="s">
        <v>130</v>
      </c>
      <c r="N10" s="138" t="s">
        <v>16</v>
      </c>
    </row>
    <row r="11" spans="1:14" ht="210">
      <c r="A11" s="20" t="s">
        <v>1</v>
      </c>
      <c r="B11" s="97" t="s">
        <v>124</v>
      </c>
      <c r="C11" s="94" t="s">
        <v>125</v>
      </c>
      <c r="D11" s="98" t="s">
        <v>126</v>
      </c>
      <c r="E11" s="100">
        <v>500</v>
      </c>
      <c r="F11" s="73" t="s">
        <v>81</v>
      </c>
      <c r="G11" s="14" t="s">
        <v>127</v>
      </c>
      <c r="H11" s="14"/>
      <c r="I11" s="14"/>
      <c r="J11" s="15" t="s">
        <v>128</v>
      </c>
      <c r="K11" s="14"/>
      <c r="L11" s="14" t="str">
        <f>IF(K11=0,"0,00",IF(K11&gt;0,ROUND(E11/K11,2)))</f>
        <v>0,00</v>
      </c>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F11" sqref="F11"/>
    </sheetView>
  </sheetViews>
  <sheetFormatPr defaultColWidth="9.00390625" defaultRowHeight="12.75"/>
  <cols>
    <col min="1" max="1" width="5.375" style="1" customWidth="1"/>
    <col min="2" max="2" width="17.875" style="1" customWidth="1"/>
    <col min="3" max="3" width="25.125" style="1" customWidth="1"/>
    <col min="4" max="4" width="24.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20.8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5.7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5" t="s">
        <v>41</v>
      </c>
      <c r="L10" s="138" t="s">
        <v>137</v>
      </c>
      <c r="M10" s="138" t="s">
        <v>138</v>
      </c>
      <c r="N10" s="138" t="s">
        <v>16</v>
      </c>
    </row>
    <row r="11" spans="1:14" ht="240">
      <c r="A11" s="65" t="s">
        <v>1</v>
      </c>
      <c r="B11" s="101" t="s">
        <v>131</v>
      </c>
      <c r="C11" s="101" t="s">
        <v>132</v>
      </c>
      <c r="D11" s="101" t="s">
        <v>133</v>
      </c>
      <c r="E11" s="103">
        <v>1400</v>
      </c>
      <c r="F11" s="73" t="s">
        <v>134</v>
      </c>
      <c r="G11" s="14" t="s">
        <v>135</v>
      </c>
      <c r="H11" s="14"/>
      <c r="I11" s="14"/>
      <c r="J11" s="15" t="s">
        <v>136</v>
      </c>
      <c r="K11" s="14"/>
      <c r="L11" s="14" t="str">
        <f>IF(K11=0,"0,00",IF(K11&gt;0,ROUND(E11/K11,2)))</f>
        <v>0,00</v>
      </c>
      <c r="M11" s="14"/>
      <c r="N11" s="16">
        <f>ROUND(L11*ROUND(M11,2),2)</f>
        <v>0</v>
      </c>
    </row>
    <row r="12" spans="1:6" ht="15">
      <c r="A12" s="69"/>
      <c r="B12" s="69"/>
      <c r="C12" s="69"/>
      <c r="D12" s="69"/>
      <c r="E12" s="70"/>
      <c r="F12" s="69"/>
    </row>
    <row r="13" spans="1:6" ht="14.25" customHeight="1">
      <c r="A13" s="69"/>
      <c r="B13" s="71" t="s">
        <v>108</v>
      </c>
      <c r="C13" s="69"/>
      <c r="D13" s="69"/>
      <c r="E13" s="70"/>
      <c r="F13" s="69"/>
    </row>
    <row r="14" spans="1:6" ht="15">
      <c r="A14" s="69"/>
      <c r="B14" s="69"/>
      <c r="C14" s="69"/>
      <c r="D14" s="69"/>
      <c r="E14" s="72"/>
      <c r="F14"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SheetLayoutView="90" zoomScalePageLayoutView="85" workbookViewId="0" topLeftCell="A1">
      <selection activeCell="F11" sqref="F11"/>
    </sheetView>
  </sheetViews>
  <sheetFormatPr defaultColWidth="9.00390625" defaultRowHeight="12.75"/>
  <cols>
    <col min="1" max="1" width="5.375" style="1" customWidth="1"/>
    <col min="2" max="2" width="16.75390625" style="1" customWidth="1"/>
    <col min="3" max="3" width="28.125" style="1" customWidth="1"/>
    <col min="4" max="4" width="25.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63</v>
      </c>
      <c r="E10" s="136" t="s">
        <v>68</v>
      </c>
      <c r="F10" s="137"/>
      <c r="G10" s="135" t="str">
        <f>"Nazwa handlowa /
"&amp;C10&amp;" / 
"&amp;D10</f>
        <v>Nazwa handlowa /
Dawka / 
Postać /Opakowanie</v>
      </c>
      <c r="H10" s="138" t="s">
        <v>66</v>
      </c>
      <c r="I10" s="138" t="str">
        <f>B10</f>
        <v>Skład</v>
      </c>
      <c r="J10" s="138" t="s">
        <v>67</v>
      </c>
      <c r="K10" s="138" t="s">
        <v>41</v>
      </c>
      <c r="L10" s="138" t="s">
        <v>145</v>
      </c>
      <c r="M10" s="138" t="s">
        <v>146</v>
      </c>
      <c r="N10" s="138" t="s">
        <v>16</v>
      </c>
    </row>
    <row r="11" spans="1:14" ht="240">
      <c r="A11" s="20" t="s">
        <v>1</v>
      </c>
      <c r="B11" s="101" t="s">
        <v>140</v>
      </c>
      <c r="C11" s="101" t="s">
        <v>141</v>
      </c>
      <c r="D11" s="101" t="s">
        <v>142</v>
      </c>
      <c r="E11" s="104">
        <v>1400</v>
      </c>
      <c r="F11" s="73" t="s">
        <v>112</v>
      </c>
      <c r="G11" s="14" t="s">
        <v>143</v>
      </c>
      <c r="H11" s="14"/>
      <c r="I11" s="14"/>
      <c r="J11" s="15" t="s">
        <v>144</v>
      </c>
      <c r="K11" s="14"/>
      <c r="L11" s="14" t="str">
        <f>IF(K11=0,"0,00",IF(K11&gt;0,ROUND(E11/K11,2)))</f>
        <v>0,00</v>
      </c>
      <c r="M11" s="14"/>
      <c r="N11" s="16">
        <f>ROUND(L11*ROUND(M11,2),2)</f>
        <v>0</v>
      </c>
    </row>
    <row r="12" spans="2:7" ht="15">
      <c r="B12" s="69"/>
      <c r="C12" s="69"/>
      <c r="D12" s="69"/>
      <c r="E12" s="72"/>
      <c r="F12" s="69"/>
      <c r="G12" s="69"/>
    </row>
    <row r="13" spans="2:7" ht="21" customHeight="1">
      <c r="B13" s="178" t="s">
        <v>139</v>
      </c>
      <c r="C13" s="178"/>
      <c r="D13" s="178"/>
      <c r="E13" s="178"/>
      <c r="F13" s="178"/>
      <c r="G13" s="178"/>
    </row>
    <row r="14" spans="2:7" ht="22.5" customHeight="1">
      <c r="B14" s="164" t="s">
        <v>108</v>
      </c>
      <c r="C14" s="164"/>
      <c r="D14" s="164"/>
      <c r="E14" s="164"/>
      <c r="F14" s="164"/>
      <c r="G14" s="164"/>
    </row>
  </sheetData>
  <sheetProtection/>
  <mergeCells count="4">
    <mergeCell ref="G2:I2"/>
    <mergeCell ref="H6:I6"/>
    <mergeCell ref="B13:G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6" zoomScaleSheetLayoutView="90" zoomScalePageLayoutView="80" workbookViewId="0" topLeftCell="A1">
      <selection activeCell="G11" sqref="G11"/>
    </sheetView>
  </sheetViews>
  <sheetFormatPr defaultColWidth="9.00390625" defaultRowHeight="12.75"/>
  <cols>
    <col min="1" max="1" width="5.375" style="1" customWidth="1"/>
    <col min="2" max="2" width="21.875" style="1" customWidth="1"/>
    <col min="3" max="3" width="14.875" style="1" customWidth="1"/>
    <col min="4" max="4" width="33.00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64"/>
      <c r="H2" s="164"/>
      <c r="I2" s="164"/>
    </row>
    <row r="3" ht="15">
      <c r="N3" s="35" t="s">
        <v>69</v>
      </c>
    </row>
    <row r="4" spans="2:17" ht="15">
      <c r="B4" s="4" t="s">
        <v>13</v>
      </c>
      <c r="C4" s="5">
        <v>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05" t="s">
        <v>147</v>
      </c>
      <c r="C11" s="105" t="s">
        <v>148</v>
      </c>
      <c r="D11" s="101" t="s">
        <v>149</v>
      </c>
      <c r="E11" s="106">
        <v>450</v>
      </c>
      <c r="F11" s="73" t="s">
        <v>81</v>
      </c>
      <c r="G11" s="14" t="s">
        <v>77</v>
      </c>
      <c r="H11" s="14"/>
      <c r="I11" s="14"/>
      <c r="J11" s="15"/>
      <c r="K11" s="14"/>
      <c r="L11" s="14" t="str">
        <f>IF(K11=0,"0,00",IF(K11&gt;0,ROUND(E11/K11,2)))</f>
        <v>0,00</v>
      </c>
      <c r="M11" s="14"/>
      <c r="N11" s="16">
        <f>ROUND(L11*ROUND(M11,2),2)</f>
        <v>0</v>
      </c>
    </row>
    <row r="12" spans="2:5" ht="15">
      <c r="B12" s="69"/>
      <c r="C12" s="69"/>
      <c r="D12" s="69"/>
      <c r="E12" s="70"/>
    </row>
    <row r="13" spans="2:5" ht="15">
      <c r="B13" s="71" t="s">
        <v>108</v>
      </c>
      <c r="C13" s="69"/>
      <c r="D13" s="69"/>
      <c r="E13" s="72"/>
    </row>
    <row r="14" spans="2:5" ht="15">
      <c r="B14" s="69"/>
      <c r="C14" s="69"/>
      <c r="D14" s="69"/>
      <c r="E14" s="7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2020-10-06T13:47:16Z</cp:lastPrinted>
  <dcterms:created xsi:type="dcterms:W3CDTF">2003-05-16T10:10:29Z</dcterms:created>
  <dcterms:modified xsi:type="dcterms:W3CDTF">2020-10-07T10:21:20Z</dcterms:modified>
  <cp:category/>
  <cp:version/>
  <cp:contentType/>
  <cp:contentStatus/>
</cp:coreProperties>
</file>