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290" windowHeight="11055" tabRatio="818" firstSheet="10" activeTab="27"/>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s>
  <definedNames>
    <definedName name="_xlnm.Print_Area" localSheetId="1">'część 1'!$A$1:$I$8</definedName>
    <definedName name="_xlnm.Print_Area" localSheetId="10">'część 10'!$A$1:$I$9</definedName>
    <definedName name="_xlnm.Print_Area" localSheetId="11">'część 11'!$A$1:$I$14</definedName>
    <definedName name="_xlnm.Print_Area" localSheetId="12">'część 12'!$A$1:$I$11</definedName>
    <definedName name="_xlnm.Print_Area" localSheetId="13">'część 13'!$A$1:$I$11</definedName>
    <definedName name="_xlnm.Print_Area" localSheetId="14">'część 14'!$A$1:$I$9</definedName>
    <definedName name="_xlnm.Print_Area" localSheetId="15">'część 15'!$A$1:$I$12</definedName>
    <definedName name="_xlnm.Print_Area" localSheetId="16">'część 16'!$A$1:$I$10</definedName>
    <definedName name="_xlnm.Print_Area" localSheetId="17">'część 17'!$A$1:$I$10</definedName>
    <definedName name="_xlnm.Print_Area" localSheetId="18">'część 18'!$A$1:$I$16</definedName>
    <definedName name="_xlnm.Print_Area" localSheetId="19">'część 19'!$A$1:$I$11</definedName>
    <definedName name="_xlnm.Print_Area" localSheetId="2">'część 2'!$A$1:$I$10</definedName>
    <definedName name="_xlnm.Print_Area" localSheetId="20">'część 20'!$A$1:$I$10</definedName>
    <definedName name="_xlnm.Print_Area" localSheetId="21">'część 21'!$A$1:$I$9</definedName>
    <definedName name="_xlnm.Print_Area" localSheetId="22">'część 22'!$A$1:$I$9</definedName>
    <definedName name="_xlnm.Print_Area" localSheetId="23">'część 23'!$A$1:$I$10</definedName>
    <definedName name="_xlnm.Print_Area" localSheetId="24">'część 24'!$A$1:$I$9</definedName>
    <definedName name="_xlnm.Print_Area" localSheetId="25">'część 25'!$A$1:$I$17</definedName>
    <definedName name="_xlnm.Print_Area" localSheetId="26">'część 26'!$A$1:$I$11</definedName>
    <definedName name="_xlnm.Print_Area" localSheetId="27">'część 27'!$A$1:$I$30</definedName>
    <definedName name="_xlnm.Print_Area" localSheetId="28">'część 28'!$A$1:$I$9</definedName>
    <definedName name="_xlnm.Print_Area" localSheetId="3">'część 3'!$A$1:$I$11</definedName>
    <definedName name="_xlnm.Print_Area" localSheetId="4">'część 4'!$A$1:$I$10</definedName>
    <definedName name="_xlnm.Print_Area" localSheetId="5">'część 5'!$A$1:$I$12</definedName>
    <definedName name="_xlnm.Print_Area" localSheetId="6">'część 6'!$A$1:$I$13</definedName>
    <definedName name="_xlnm.Print_Area" localSheetId="0">'formularz oferty'!$A$1:$G$78</definedName>
  </definedNames>
  <calcPr fullCalcOnLoad="1"/>
</workbook>
</file>

<file path=xl/sharedStrings.xml><?xml version="1.0" encoding="utf-8"?>
<sst xmlns="http://schemas.openxmlformats.org/spreadsheetml/2006/main" count="659" uniqueCount="213">
  <si>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</si>
  <si>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</si>
  <si>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</si>
  <si>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</si>
  <si>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</si>
  <si>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</si>
  <si>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</si>
  <si>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</si>
  <si>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</si>
  <si>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</si>
  <si>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</si>
  <si>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</si>
  <si>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</si>
  <si>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</si>
  <si>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</si>
  <si>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</si>
  <si>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Nr konta bankowego do rozliczeń pomiędzy Zamawiającym a Wykonawcy</t>
  </si>
  <si>
    <t>5.</t>
  </si>
  <si>
    <t>Oświadczamy, ze zapoznaliśmy się z treścią załączonego do specyfikacji wzoru umowy i w przypadku wyboru naszej oferty zawrzemy z zamawiającym  umowę sporządzoną na podstawie tego wzoru.</t>
  </si>
  <si>
    <t>województwo:</t>
  </si>
  <si>
    <t>nazwa Wykonawcy:</t>
  </si>
  <si>
    <t>6.</t>
  </si>
  <si>
    <t>Nazwa zamówienia</t>
  </si>
  <si>
    <t>Numer sprawy</t>
  </si>
  <si>
    <t>adres (siedziba) Wykonawcy:</t>
  </si>
  <si>
    <t>NIP</t>
  </si>
  <si>
    <t>REGON</t>
  </si>
  <si>
    <t>osoba do kontaktu</t>
  </si>
  <si>
    <t>telefon</t>
  </si>
  <si>
    <t>faks</t>
  </si>
  <si>
    <t>email</t>
  </si>
  <si>
    <t>FORMULARZ OFERTY</t>
  </si>
  <si>
    <t>załącznik nr ….. do umowy</t>
  </si>
  <si>
    <t>Przedmiot zamówienia</t>
  </si>
  <si>
    <t>Cena jednostkowa brutto</t>
  </si>
  <si>
    <t>ARKUSZ CENOWY</t>
  </si>
  <si>
    <t>Nr</t>
  </si>
  <si>
    <t>Opis przedmiotu zamówienia</t>
  </si>
  <si>
    <t>Ilość</t>
  </si>
  <si>
    <t>j.m.</t>
  </si>
  <si>
    <t>Część</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</si>
  <si>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</si>
  <si>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</si>
  <si>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</si>
  <si>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</si>
  <si>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</si>
  <si>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</si>
  <si>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</si>
  <si>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</si>
  <si>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</si>
  <si>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</si>
  <si>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</si>
  <si>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</si>
  <si>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</si>
  <si>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</si>
  <si>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</si>
  <si>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</si>
  <si>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Producent</t>
  </si>
  <si>
    <t>nr katalogowy (jeżeli istnieje)</t>
  </si>
  <si>
    <t>Wartość brutto pozycji</t>
  </si>
  <si>
    <t>Nazwa produktu</t>
  </si>
  <si>
    <t>Część 17</t>
  </si>
  <si>
    <t>Część 18</t>
  </si>
  <si>
    <t>szt.</t>
  </si>
  <si>
    <t>op</t>
  </si>
  <si>
    <t>DFP.271.47.2021.AM</t>
  </si>
  <si>
    <t>Dostawa materiałów anestezjologicznych</t>
  </si>
  <si>
    <t>Załącznik nr 1 do SWZ</t>
  </si>
  <si>
    <t>(dostawa produktów i czynsz dzierżawny)</t>
  </si>
  <si>
    <t>Oferujemy wykonanie całego przedmiotu zamówienia za cenę:</t>
  </si>
  <si>
    <t>Oświadczamy, że oferujemy realizację przedmiotu zamówienia zgodnie z zasadami określonymi w specyfikacji warunków zamówienia wraz z załącznikami.</t>
  </si>
  <si>
    <t>Oświadczamy, że termin płatności wynosi: do 60 dni.</t>
  </si>
  <si>
    <t>Oświadczamy, że jesteśmy *:</t>
  </si>
  <si>
    <t xml:space="preserve">
 




</t>
  </si>
  <si>
    <t xml:space="preserve">mikroprzedsiębiorstwem 
małym przedsiębiorstwem 
średnim przedsiębiorstwem
jednoosobową działalnością gospodarczą 
osobą fizyczną nieprowadzącą działalności gospodarczej
inny rodzaj (w tym duże przedsiębiorstwo)
</t>
  </si>
  <si>
    <t>*zaznaczyć właściwe</t>
  </si>
  <si>
    <t>Oświadczamy, że zapoznaliśmy się ze specyfikacją warunków zamówienia wraz z jej załącznikami i nie wnosimy do niej zastrzeżeń oraz, że zdobyliśmy konieczne informacje do przygotowania oferty.</t>
  </si>
  <si>
    <t>10.</t>
  </si>
  <si>
    <t>Oświadczamy, że jesteśmy związani niniejszą ofertą przez okres podany w specyfikacji warunków zamówienia.</t>
  </si>
  <si>
    <t>11.</t>
  </si>
  <si>
    <t>12.</t>
  </si>
  <si>
    <t xml:space="preserve">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 </t>
  </si>
  <si>
    <t>Część 19</t>
  </si>
  <si>
    <t>Część 20</t>
  </si>
  <si>
    <t>Część 21</t>
  </si>
  <si>
    <t>Część 22</t>
  </si>
  <si>
    <t>Część 23</t>
  </si>
  <si>
    <t>Część 24</t>
  </si>
  <si>
    <t>Część 25</t>
  </si>
  <si>
    <t>Część 26</t>
  </si>
  <si>
    <t>Część 27</t>
  </si>
  <si>
    <t>Część 28</t>
  </si>
  <si>
    <t>załącznik nr 1a do SWZ</t>
  </si>
  <si>
    <t xml:space="preserve">Oświadczamy, że zamówienie będziemy wykonywać do czasu wyczerpania kwoty wynagrodzenia umownego, jednak nie dłużej niż przez:
- 24 miesiące (część 27)
- 36 miesięcy (części 1-26,28)
 od daty zawarcia umowy.
</t>
  </si>
  <si>
    <t>Sonda typu Sengstakena wprowadzana do żoładka przez nos lub jamę ustną stosowana do doraźnego hamowania krwawienia z żylaków przełyku w rozm. 14 - 21 CH.</t>
  </si>
  <si>
    <t>szt</t>
  </si>
  <si>
    <t>Cewniki do tlenoterapii biernej przez nos z drenem (wąsy), miękko zakończone rozszerzające się w kształcie lejka końcówki, długość drenu 210cm wolne od DEHP.  Dopuszcza się aby cewniki do podawania tlenu posiadały przekrój gwiazdkowy, przekrój gwiazdkowy na całej długości łącznie z częścią opasającą głowę,  produkty posiadały  nr katalogowy nadrukowany na etykiecie opakowania jednostkowego.</t>
  </si>
  <si>
    <t>Cewniki do tlenoterapii biernej przez nos z drenem (wąsy), miękko zakończone rozszerzające się w kształcie lejka końcówki, długość drenu min 300cm wolne od DEHP. Dopuszcza się aby cewniki do podawania tlenu posiadały przekrój gwiazdkowy, przekrój gwiazdkowy na całej długości łącznie z częścią opasającą głowę,  produkty posiadały  nr katalogowy nadrukowany na etykiecie opakowania jednostkowego.</t>
  </si>
  <si>
    <t>Rurki ustno-gardłowe Guedela jednoczęściowe, bez PCV, sterylne, kodowane kolorem (pełna rozmiarówka).</t>
  </si>
  <si>
    <t>Wkład na wydzieliny, jednorazowy, dwuwarstwowy, wykonany z polietylenu i poliamidu, o poj.1,5litra do 2,5litra do wyboru przez zamawiającego; posiadający dwa uchwyty przy wkładzie umożliwiające obsługę przez osoby prawo i lewo ręczne; zabezpieczenie zwrotne przed cofaniem się wydzieliny do pacjenta; zintegrowane zabezpieczenie przeciw przelewowe; ochrona przeciw bryzgowa zapobiegająca przedwczesnemu zamknięciu filtra; łącznik kątowy zabezpieczający przed zamknięciem światła drenu pacjentakompatybilne z posiadanym przez zamawiającego ssakiem Basic, Dominant Flex</t>
  </si>
  <si>
    <t>filtr bakteryjny; jednorazowy; z zabezpieczeniem przed przelaniem, montowany w obudowie ssaka</t>
  </si>
  <si>
    <t>Filtr przeciwwirusowy i przeciwbakteryjny; jednorazowy; montowany bezpośrednio na zbiorniku zabezpieczającym ssak</t>
  </si>
  <si>
    <t>Dren silikonowy wielorazowy przystosowany do dezynfekcji i sterylizacji (również w autoklawie)</t>
  </si>
  <si>
    <t>część 3; poz. 1-4 kompatybilne z posiadanym ssakiem Basic, Dominant , Vario</t>
  </si>
  <si>
    <t>Obłożenie sterylne do posiadanego mikroskopu neurochirurgicznego HS 5-1000 firmy Moeller-Wedel. Obłożenie ze szklaną osłoną obiektywu i adapterem kątowym. Rozmiar co najmniej 137x259 cm z trzema parami wyprowadzeń na nasadki okularowe operatorów i asysty. W obłozeniu zintegrowane osłony na rękojeści mikroskopu nie zakłócające czujników servo mikroskopu.</t>
  </si>
  <si>
    <t>Moduł lampy ksenonowej do posiadanego mikroskopu neurochirurgicznego HS 5-1000 firmy Moeller-Wedel. Lampa ksenonowa o mocy 300 W wbudowana w radiator. Całość zgodna z oświetlaczem mikroskopu. Elektroniczna kontrola czasu pracy</t>
  </si>
  <si>
    <t>Część 4 poz. 1 - 2 kompatybilne z posiadanym mikroskopem operacyjnym HS 5-1000</t>
  </si>
  <si>
    <t>Filtr jednorazowy MF do posiadanego ssaka Victoria Versa firmy Cheiron.</t>
  </si>
  <si>
    <t>Zawór przerywający zasysanie do posiadanego ssaka Victoria firmy Cheiron.</t>
  </si>
  <si>
    <t>Dren 150cm do posiadanego ssaka Victoria firmy Cheiron.</t>
  </si>
  <si>
    <t>Wkład workowy 2 litry jednorazowy do posiadanego ssaka Victoria II firmy Cheiron.</t>
  </si>
  <si>
    <t>Zbiornik na wydzielinę 4 l z pokrywą do posiadanego ssaka Victoria  firmy Cheiron.</t>
  </si>
  <si>
    <t>Zbiornik na wydzielinę 2 l z pokrywą do posiadanego ssaka Victoria firmy Cheiron.</t>
  </si>
  <si>
    <t>Rura karbowana wielorazowa typu hytrel o dł. 1,80 m</t>
  </si>
  <si>
    <t>Rura karbowana jednorazowa o dł. 1,80 m</t>
  </si>
  <si>
    <t xml:space="preserve">Filtr pyłowy wlotowy jednorazowy </t>
  </si>
  <si>
    <t xml:space="preserve">Filtr pyłowy wlotowy wielorazowy </t>
  </si>
  <si>
    <t xml:space="preserve">Maska nosowo ustna wielorazowa z kołnierzem silikonowym do dezynfekcji rozm. S,M,L. Maska z podpórką na czoło, możliwość wymiany kołnierza oraz poduszki podpórki czołowej. Płynna regulacja pozycji podpórki czołowej. Wymienna uprząż/paski maski. Maska z portem wydechowym.  </t>
  </si>
  <si>
    <t>Maska pełnotwarzowa z portem wydechowym i zaworem bezpieczeństwa. Zatrzaski umożliwiające szybkie wypięcie z uprzęży. Możliwość dezynfekcji,  rozmiar L</t>
  </si>
  <si>
    <t xml:space="preserve">Część 6 poz. 1-6 kompatybilne z posiadanym respiratorem do wentylacji nieinwazyjnej Vivo 50 </t>
  </si>
  <si>
    <t>Zestaw jednorazowego użytku do posiadanego aparatu C.A.T.S Fressenius.*
Komplet zawiera: zestaw do autotransfuzji, rezerwuar krwi z filtrem 120 u, linia odsysania z pola operacyjnego. Dopusza się produkt równoważny kompatybilny z aparatem C.A.T.S.</t>
  </si>
  <si>
    <t xml:space="preserve">Mankiet NIBP (średni / M) dla dorosłych      wielokrotnego użytku.                                                                                                </t>
  </si>
  <si>
    <t xml:space="preserve">Elektrody do defibrylacji i stymulacji (1szt=1para)                                                                                                       </t>
  </si>
  <si>
    <t>Adapter do elektrod</t>
  </si>
  <si>
    <t>Papier do rejestratora, dł. 20 m, szer. 57mm. Papier w kratkę lub gładki.</t>
  </si>
  <si>
    <t>Część 8 poz. 1 - 5 kompatybilne z posiadanym defibrylatorem DefiMax plus</t>
  </si>
  <si>
    <t>Reduktory jednorazowe, różne rodzaje i rozmiary, do wyboru na etapie zamówienia</t>
  </si>
  <si>
    <t>Jednorazowe końcówki do usuwania cementu kostnego, różne rodzaje i rozmiary, do wyboru na etapie zamówienia</t>
  </si>
  <si>
    <t>Sonda panewkowa</t>
  </si>
  <si>
    <t>Jednorazowe końcówki do osteotomu, różne rodzaje i rozmiary do wyboru na etapie zamówienia</t>
  </si>
  <si>
    <t>Wielorazowe przejściówki do podłączenia do końcówek jednorazowych, różne rodzaje i rozmiary, do wyboru na etapie zamówienia</t>
  </si>
  <si>
    <t>Wielorazowa końcówka typu Slaphammer</t>
  </si>
  <si>
    <t xml:space="preserve">Część 11 poz. 1-6  kompatybilne z posiadanym generatorem ultradźwiękowy OSCAR </t>
  </si>
  <si>
    <t>Rurka tchawiczna, metalowa bez okienka</t>
  </si>
  <si>
    <t>Rurka tchawiczna, metalowa przedłużona</t>
  </si>
  <si>
    <t>Rurka tchawiczna, metalowa z okienkiem</t>
  </si>
  <si>
    <t>Rurka tchawiczo-oskrzelowa, metalowa z okienkiem</t>
  </si>
  <si>
    <t>Zbiornik sterylny do posiadanego ssaka Thopaz 0,8 litra z filtrem antybakteryjnym i hydrofobowym (zapobiegającym zalaniu urządzenia, zamykającym się w kontakcie z wydzieliną); z podziałką; kompatybilny z urządzeniem Thopaz, pakowany po 6 szt.</t>
  </si>
  <si>
    <t>Dren do posiadanego ssaka Thopaz z pojedynczą końcówką do pacjenta - Dwukanałowy (jeden kanał odprowadzający powietrze i wydzielinę, drugi kanał pomiarowy), sterylny, jednorazowy, o długości 150 cm, z klipsem zamykającym; do systemu Thopaz, pakowany po 10 szt.</t>
  </si>
  <si>
    <t>Dren do posiadanego ssaka Thopaz z podwójną końcówką do pacjenta, dwukanałowy (jeden kanał odprowadzający powietrze i wydzielinę, drugi kanał pomiarowy), sterylny, jednorazowy, o długości 150 cm, z klipsem zamykającym; do systemu Thopaz, pakowany po 10 szt.</t>
  </si>
  <si>
    <t>poz.1-3 część 13 kompatybilne z posiadanym przez zamawiającego ssakiem Topaz</t>
  </si>
  <si>
    <t>Elektroda jednorazowa, samoprzylepna do defibrylacji i stymulacji serca do  posiadanych defibrylatorów DefiMax biphasic firmy Emtel</t>
  </si>
  <si>
    <t>Układ oddechowy wielorazowego użytku dla dorosłych komaptybilny z  posiadanym respiratorem Oxylog 3000 plus składający się z rury karbowanej i podwójnej lini pomiarowej o dł. 150 cm - 200 cm, zastawki wydechowej, czujnika przepływu oraz obrotowego łącznika</t>
  </si>
  <si>
    <t>Układ oddechowy jednorazowego użytku dla dorosłych komaptybilny z  posiadanym respiratorem Oxylog 3000 plus składający się z rury karbowanej i podwójnej lini pomiarowej o dł. 180 cm - 200 cm, zastawki wydechowej, czujnika przepływu oraz obrotowego łącznika</t>
  </si>
  <si>
    <t xml:space="preserve">Układ oddechowy do pasywnego nawilżania z rury gładkiej , długość 1,6 m , zakończenia rury od strony aparatu stopione z rurą ,  22 F elastyczne , koncówka Y z kapturkiem zabezpieczającym ,  możliwość rozłączenia końcowki Y w celu podłączenia nebulizatora , zakończenie od strony pacjenta 22M/15 F, dodatkowy łacznik 22M/22M, mikrobiologicznie czysta. użytkownik dopuszcza jednorazowe </t>
  </si>
  <si>
    <r>
      <t>Jednorazowy układ oddechowy do respiratora dla dorosłych, posiadający spiralną grzałkę w drenie na linii wdechowej, oraz na linii wydechowej: z dwoma kolorami rur odróżniającymi wdech i wydech. Minimalna długość ramienia wdechowego i ramienia wydechowego 1,5 m. Ramię wydechowe wykonane z odpornego na zagniecenia/uszkodzenia materiału.  Wejście w grzałce na linii wdechowej z trójkątnym lub okrągłym wcięciem, tak aby umożliwiło podłączenie czujnika temperatury stosowanego do posiadanego modelu nawilżacza MR 850 Fisher&amp;Paykel. Komplet musi zawierać komorę z automatycznym pobieraniem wody, posiadająca podwójne  zabezpieczenie przed przedostaniem się wody do układu oddechowego (dwa pływaki lub podwójny pływak). Układ wraz z komorą musi tworzyć komplet tj. znajdować się w jednym opakowaniu. dopuszcza się w zestawie pułapkę wodną samouszczelniającą się na linii wydechowej.</t>
    </r>
    <r>
      <rPr>
        <sz val="11"/>
        <rFont val="Times New Roman"/>
        <family val="1"/>
      </rPr>
      <t xml:space="preserve"> Dopuszcza sie:                                                           - aby ramię wydechowe było zbudowane z materiału przepuszczalnego dla pary wodnej typu MicroCell, który minimalizuje ilość mobilnego kondensatu w układzie,                                                                                                          -wcięcia „V” z zatrzaskiem w ramieniu wdechowym, które zapewnia ułożenie czujnika temperatury i przepływu w prawidłowej orientacji w strumieniu przepływających gazów,                                                                                            - łącznika typu Y ze zintegrowanym otworem do inhalacji i dozownikiem,                                                                          - aby czas użytkowania zarówno układu jak i komory wynosił 14dni,                                                                                  - układ w komplecie z filtrem do respiratora, o skuteczności przeciwwirusowej 99,99%,                                                     - w komplecie komory nawilżacza z systemem podwójnego pływaka oraz konstrukcji zapewniającej odpowiedni czas przebywania gazu w obiegu komory w celu optymalnego wysycenia gazu parą wodną.</t>
    </r>
  </si>
  <si>
    <t>Korek zatyczka do portu worków infuzyjnych typu Viaflo</t>
  </si>
  <si>
    <t xml:space="preserve">Wentylowane cienkościenne igły  ze stali nierdzewnej z atraumatyczną końcówką Hubera przystosowane do pompy Repeater 38,1 mm 16 G </t>
  </si>
  <si>
    <t>Wentylowane cienkościenne igły  ze stali nierdzewnej z atraumatyczną końcówką Hubera przystosowane do pompy Repeater 25,4 mm 16 G</t>
  </si>
  <si>
    <t>Żel (pasta) ze środkiem ściernym do przygotowania skóry do badań EEG, potencjałów wywołanych, EKG, 1 szt./114g</t>
  </si>
  <si>
    <t xml:space="preserve">Pasta mocno przewodząca przeznaczona do stosowania do badań EEG, ENG, wywołanych potencjałów, brainmappingu i procedur MSLT, biała, nieprzezroczysta, rozpuszczalna w wodzie,nie wysycha, łatwo zmywalna, bez grudek, nie ma potrzeby powtórnego nakładania, 1 szt./228g  </t>
  </si>
  <si>
    <t>Układ pacjenta z czujnikiem przepływu</t>
  </si>
  <si>
    <t>sztuk</t>
  </si>
  <si>
    <t>Układ pacjenta z czujnikiem przepływu i obudową zastawki wydechowej</t>
  </si>
  <si>
    <t>Adapter jednorazowy do czujnika CO2</t>
  </si>
  <si>
    <t>Adapter wielorazowy do czujnika CO2</t>
  </si>
  <si>
    <t>Obudowa zastawki wydechowej wielorazowa</t>
  </si>
  <si>
    <t>Membrana zastawki wydechowej wielorazowa</t>
  </si>
  <si>
    <t>Cewnik do pomiaru ciśnienia przełykowego</t>
  </si>
  <si>
    <t xml:space="preserve"> pozycje 1-8 z części nr 18 muszą być kompatybilne z posiadanym respiratorem Hamilton-S1</t>
  </si>
  <si>
    <t xml:space="preserve"> pozycje 1-3 z części nr 19 muszą być kompatybilne z posiadanym respiratorem Hamilton-C1</t>
  </si>
  <si>
    <t xml:space="preserve">Układ oddechowy do respiratora z powłoką antybakteryjną, jednorurowy, współosiowy – rura w rurze, dł. 150 -180 cm, zakończenia 22F, 22M/15F, łącznik kątowy z portem, kapturkiem zabezpieczającym, dodatkowa gałąź 0,5 m, dodatkowy łącznik prosty 22M/22M, pakowany pojedynczo. </t>
  </si>
  <si>
    <t xml:space="preserve">Przedłużacz czarny lub bursztynowy do pomp strzykawkowych, bez DEHP i lateksu, dł. 150 cm śred. 1,5 mm </t>
  </si>
  <si>
    <t>Zestaw elektrod do monitorowania indeksu bispektralnego do posiadanych monitorów Mindray. Opakowanie = 25 sztuk</t>
  </si>
  <si>
    <t>Jednorazowe linie próbkujące dla dorosłych dł. 2.5 m, kompatybilne z modułami pomiarowymi z posiadaną pułapką wodną Dryline i Dryline II (opakowanie 25 szt.)</t>
  </si>
  <si>
    <t>Jednorazowe linie próbkujące dla noworodków dł. 2.5 m, kompatybilne z modułami pomiarowymi z  posiadaną pułapką wodną Dryline i Dryline II (opakowanie 25szt.)</t>
  </si>
  <si>
    <t>Pułapki wodne dla dorosłych do układu pomiarowego kapnografii w strumieniu bocznym (opakowanie 10 szt.)</t>
  </si>
  <si>
    <t>Pułapki wodne dla noworodków do układu pomiarowego kapnografii w strumieniu bocznym (opakowanie 10szt.)</t>
  </si>
  <si>
    <t>Jednorazowy czujnik przepływu dla dorosłych z przewodem o dł. 1.8 m (do stosowania również jako element układu pomiarowego kalorymetrii z modułami CO2+O2 z posiadaną pułapką Dryline II)</t>
  </si>
  <si>
    <t>Jednorazowy czujnik przepływu dla dorosłych z przewodem o dł. 3.3 m (do stosowania również jako element układu pomiarowego kalorymetrii z modułami CO2+O2 z posiadaną pułapką Dryline II)</t>
  </si>
  <si>
    <t>Jednorazowy czujnik przepływu dla dzieci i noworodków z przewodem o dł. 1.8 m (do stosowania również jako element układu pomiarowego kalorymetrii z modułami CO2+O2 z posiadaną pułapką Dryline II)</t>
  </si>
  <si>
    <t>Jednorazowy czujnik przepływu dla dzieci i noworodków z przewodem o dł. 3.3 m (do stosowania również jako element układu pomiarowego kalorymetrii z modułami CO2+O2 z posiadaną pułapką Dryline II)</t>
  </si>
  <si>
    <t>Część 25 poz. 1 - 8  kompatybilne z posiadanym urządzeniem do pomiaru kapnografii, produkcji dwutlenku węgla i zużycia tlenu, pomiar wydatku energetycznego Benevision N12</t>
  </si>
  <si>
    <t>Zestaw dla dorosłych  (rura do oddychania ogrzewanym powietrzem, samonapełniająca się komora, adapter. Kompatybilne z posiadanym przez  zamawiającego urządzeniem Airvo II</t>
  </si>
  <si>
    <t>Kaniula donosowa  w rozmiarach S, M, L; Kompatybilne z posiadanym przez  zamawiającego urządzeniem Airvo II</t>
  </si>
  <si>
    <t>Łącznik tracheostomijny ; Kompatybilne z posiadanym przez  zamawiającego urządzeniem Airvo II</t>
  </si>
  <si>
    <t>Elastyczny łącznik gładki wewnętrznie zapobiegający zaleganiu bakterii,ze złączem od strony pacjenta 15mm, ze złączem od strony maszyny 22mm, długości 15 cm. Kompatybilne z posiadanym przez zamawiającego urządzeniem Aerogen</t>
  </si>
  <si>
    <t>24 miesiące</t>
  </si>
  <si>
    <t>Czas dzierżawy</t>
  </si>
  <si>
    <t>Lp.</t>
  </si>
  <si>
    <t>Przedmiot dzierżawy</t>
  </si>
  <si>
    <t>Opis dzierżawionego aparatu</t>
  </si>
  <si>
    <t>Nazwa urządzenia</t>
  </si>
  <si>
    <t>Typ</t>
  </si>
  <si>
    <t>Nr seryjny</t>
  </si>
  <si>
    <t>(można wypełnić przy zawieraniu umowy)</t>
  </si>
  <si>
    <t>Rok produkcji</t>
  </si>
  <si>
    <t>Akcesoria</t>
  </si>
  <si>
    <t>Wartość</t>
  </si>
  <si>
    <t>Dzierżawa:</t>
  </si>
  <si>
    <t>Dzierżawa Pompy do żywienia dojelitowego (35 sztuk)</t>
  </si>
  <si>
    <t>Czynsz dzierżawny brutto (za 24 m-ce)</t>
  </si>
  <si>
    <t>Koszt zużycia energi elektrycznej:</t>
  </si>
  <si>
    <t>Moc oferowanego aparatu w watach [W]</t>
  </si>
  <si>
    <t>Przyjęty koszt 1 kWh [zł]</t>
  </si>
  <si>
    <t>Koszt zużycia energii elektrycznej</t>
  </si>
  <si>
    <t>Jednorazowy system do kontrolowanej zbiórki luźnego stolca wyposażony w: silikonowy rękaw o długości co najmniej 160 cm, niskociśnieniowy balonik retencyjny z  kieszonką dla umieszczenia palca wiodącego; port do napełniania balonika retencyjnego z sygnalizatorem optymalnego wypełnienie balonika, port do irygacji z możliwością podawania leków z klamrą zamykającą światło drenu przy podaniu leku, port do pobierania próbek stolca, mocowanie umożliwiające podwieszenia na ramie łóżka szpitalnego. Czas utrzymania systemu co najmniej cztery tygodnie, biologicznie czysty. W zestawie 3 worki do zbiórki stolca z filtrem węglowym, o pojemności 1000-1500 ml, z zastawką zabezpieczającą przed wylaniem zawartości, skalowane co 25 ml, w tym numerycznie co 100 ml. Dopuszcza się  aby system był przebadany klinicznie (ocena bezpieczeństwa stosowania systemu do 29dni).dopuszcza się aby silikonowy rękaw posiadał na całej swojej długości (167cm) substancję neutralizującą nieprzyjemne zapachy.</t>
  </si>
  <si>
    <r>
      <t xml:space="preserve">Okrycie pacjenta dorosłego do nieinwazyjnego systemu kontrolowanej hipotermii CritiCool, jednoczęściowe, jednorazowe, okrywające ciało pacjenta do 85%, z możliwym dostępem do poszczególnych części ciała pacjenta, wykonane z materiału bezlateksowego, antystatycznego, do stosowania przez min. 28 godzin, z zamontowanymi klamrami na przewodach do zamknięcia przepływu wody. Zamawiający wymaga potwierdzenia kompatybilności z </t>
    </r>
    <r>
      <rPr>
        <sz val="11"/>
        <color indexed="17"/>
        <rFont val="Times New Roman"/>
        <family val="1"/>
      </rPr>
      <t>posiadanym</t>
    </r>
    <r>
      <rPr>
        <sz val="11"/>
        <color indexed="8"/>
        <rFont val="Times New Roman"/>
        <family val="1"/>
      </rPr>
      <t xml:space="preserve"> urządzeniem CritiCool.</t>
    </r>
  </si>
  <si>
    <r>
      <t xml:space="preserve">Koc (kołderka) do konwekcyjnego ogrzewania pacjenta dorosłego, rozmiar 100x195-210 cm (+/- 5%), z portem do mocowania rury grzewczej przystosowanym do systemów ogrzewania pacjenta: Equator, WarmTouch, Cocoon, Bair Hugger, Mistral-Air bez </t>
    </r>
    <r>
      <rPr>
        <sz val="11"/>
        <color indexed="8"/>
        <rFont val="Times New Roman"/>
        <family val="1"/>
      </rPr>
      <t>konieczności stosowania dodatkowych elementów łączących, wykonany z materiału bezlateksowego o zwiększonej wytrzymałości na rozdarcie, z mikroperforacjami od strony pacjenta powodującymi równomierne rozprowadzanie powietrza, uniwersalny port węża dostosowany do współpracy z większością popularnych ogrzewaczy konwekcyjnych Cocon, WarmTouch, Bair Hugger, Mistral-Air, Equator, (system mocowania za pomocą wiązania)</t>
    </r>
    <r>
      <rPr>
        <sz val="11"/>
        <color indexed="8"/>
        <rFont val="Times New Roman"/>
        <family val="1"/>
      </rPr>
      <t xml:space="preserve"> Zamawiający wymaga oświadczenia Wykonawcy, że proponowany produkt jest kompatybilny z</t>
    </r>
    <r>
      <rPr>
        <sz val="11"/>
        <color indexed="10"/>
        <rFont val="Times New Roman"/>
        <family val="1"/>
      </rPr>
      <t xml:space="preserve"> </t>
    </r>
    <r>
      <rPr>
        <sz val="11"/>
        <color indexed="17"/>
        <rFont val="Times New Roman"/>
        <family val="1"/>
      </rPr>
      <t>posiadanymi</t>
    </r>
    <r>
      <rPr>
        <sz val="11"/>
        <color indexed="10"/>
        <rFont val="Times New Roman"/>
        <family val="1"/>
      </rPr>
      <t xml:space="preserve"> </t>
    </r>
    <r>
      <rPr>
        <sz val="11"/>
        <color indexed="8"/>
        <rFont val="Times New Roman"/>
        <family val="1"/>
      </rPr>
      <t xml:space="preserve">urządzeniami Cocon, WarmTouch, Bair Hugger, Mistral-Air, Equator. </t>
    </r>
  </si>
  <si>
    <r>
      <t xml:space="preserve">Worki  wymienne kompatybilne z zestawem  do kontrolowanej zbiórki stolca pojemności 1000 ml, skalowane co 25 ml w tym numerycznie co 100 ml, nieprzezroczyste, z możliwością podglądu zawartości, z zastawką zabezpieczającą przed wylaniem zawartości, z filtrem węglowym pochłaniającym nieprzyjemne zapachy, biologicznie czyste. Dopuszcza się worki o pojemności 1500ml kompatybilne z zestawem z pozycji 1, skalowane 100ml, 250ml, 500ml, 750ml, 1000ml, 1250ml, 1500ml. Worki wyposażone z filtr węglowy (niwelujący zapach) oraz substancję żelującą zawartość worka. Biologicznie czyste.Pozostałe parametry zgodnie z </t>
    </r>
    <r>
      <rPr>
        <sz val="11"/>
        <color indexed="17"/>
        <rFont val="Times New Roman"/>
        <family val="1"/>
      </rPr>
      <t>SWZ.</t>
    </r>
  </si>
  <si>
    <t>Dzierżawa Pompy do żywienia dojelitowego, do stosowania w warunkach szpitalnych i domowych; Waga: max 395 g; Zasilanie z sieci lub akumulatora; Czas pracy baterii min.24h przy szybkości podaży 125 ml/h; Czas ładowania baterii (bateria wewnętrzna): maximum 6 h; Dokładność przepływu: 1ml/h; Zakres przepływu: 1÷400 ml/h; Zakres ustawień dawki: 1-4000 ml; Historia podawania, Skrócona instrukcja obsługi pompy w j. polskim przymocowana fabrycznie na stałe na tyle pompy ; Ochrona na zalanie wodą: IPX5 (możliwość płukania pod bieżącą wodą) lub równoważny. Urządzenie kompatybilne z poz. 2-4 części 27</t>
  </si>
  <si>
    <t>Czynsz dzierżawny brutto (dla 35 szt. pomp) za 1 miesiąc</t>
  </si>
  <si>
    <t>Założony czas pracy aparatu (35 szt) w godzinach [h]</t>
  </si>
  <si>
    <t>Przewód do regulacji ciśnienia w balonie rurki intubacyjnej.</t>
  </si>
  <si>
    <t>Żel przewodzący/ żel do defibrylacji.</t>
  </si>
  <si>
    <r>
      <t>Cewnik do hemofiltracji, dwuświatłowy, wysokoprzepływowy  o przekroju 11,5F lub 13 F, długościach 150; 200; 250 mm, z powłoką antybakteryjną zawierającą jony bizmutu, schodkowa końcówka, bez otworów bocznych, ograniczająca  mieszanie się krwi powrotnej z napływową. Zamawiający dopuszcza cewnik dwuświatłowy wysokoprzepływowy (High Flow) z termoplastycznego poliuretanu z ramionami prostymi lub zakrzywionymi o średnicy 11 Fr i 13 Fr i długościach: 15 cm, 20 cm, 25 cm do wyboru przez Zamawiającego.
Charakterystyka cewnika:
- termoplastyczny poliuretan,
- radiocieniujący szaft cewnika,
- końcówka bez bocznych otworów zmniejszająca ryzyko powstawania zakrzepu,
- przednie otwory zmniejszające ryzyko powstawania zakrzepów,
- obrotowy pierścień do szycia pozwalający uniknąć podrażnienia skóry,
- zacisk bezpieczeństwa z zabezpieczeniami bocznymi chroniącymi rurkę końcówki przed wyślizgnięciem się,
- wskaźniki wypełnienia, rozmiar i długość,
- kompatybilny z MRI,
- odporna na odkształcenia prowadnica „J” z wysoką zawartością tytanu zapewniająca wyjątkowo wysoką elastyczność i odporność na odkształcenia , dodatkowy komfort zapewnia powłoka z PTFE, która gwarantuje gładką powierzchnię i najwyższy poślizg,
- igła wprowadzająca 18G,
- rozszerzadło,
- nasadki iniekcyjne</t>
    </r>
    <r>
      <rPr>
        <sz val="11"/>
        <color indexed="8"/>
        <rFont val="Times New Roman"/>
        <family val="1"/>
      </rPr>
      <t xml:space="preserve"> Luer Lock.</t>
    </r>
    <r>
      <rPr>
        <sz val="11"/>
        <rFont val="Times New Roman"/>
        <family val="1"/>
      </rPr>
      <t xml:space="preserve">
</t>
    </r>
  </si>
  <si>
    <r>
      <t>Jednorazowe przetworniki do pomiaru ciśnienia metodą krwawą, sterylne, z tworzywa nietoksycznego, pakowane pojedynczo. 
- Minimalna konfiguracja zestawu: 1x przetwornik ciśnienia, 2x kranik trójdrożny, 1x drenik ciśnieniowy 25-30 cm, 1x linia płucząca;
- Częstotliwość własna przetwornika &gt;=200Hz;
- Wodoszczelne, pinowe lub bezpinowe połączenie kabla sygnałowego przewodu elektrycznego przetwornika;
- Prostoliniowy lub zagięty przepływ płynu płuczącego przez przetwornik zapobiegający powstawaniu zakłóceń pomiarowych;
- Linia płucząca z biuretą wyposażoną w szpikulec z min. trzema otworami, zabezpieczający przed zapowietrzeniem;   - Wbudowany port typu "plug in" do testowania poprawności działania systemu pełniący równocześnie rolę portu wentylacyjnego oznaczony napisem TEST lub oznaczeniem barwnym na obudowie przetwornika;
- Port do testowania typu „plug in” umożliwiający szczelne i trwałe  podłączenie drenu, który po podłączeniu do symulatora umożliwia wygenerowanie konkretnego ciśnienia i wskazanie go na monitorze funkcji życiowych w przypadku wątpliwości co do wskazywanych wartości. 
Komplet mocowania przetwornika do szyny lub statywu. Dostawca przetworników zobowiązuje się do dostosowania kabli przyłączeniowych monitorów w poszczególnych jednostkach Zamawiającego do przetworników. Zestaw dający zapis ciśnienia zdokładnością odwzorowania na poziomie &lt;5% błędu pomiarowego dla całej linii pomiarowej potwierdzony przeprowadzonym testem w fazie produkcyjnej. Możliwość sprawdzenia błędu pomiarowego za pomocą urządzenia testującego - testera symulatora do przetworników i systemu z kopułką. Wykonawca ma dostarczyć maksymalnie 100 szt. kabli przyłączeniowych.</t>
    </r>
    <r>
      <rPr>
        <b/>
        <sz val="11"/>
        <rFont val="Times New Roman"/>
        <family val="1"/>
      </rPr>
      <t xml:space="preserve"> </t>
    </r>
    <r>
      <rPr>
        <sz val="11"/>
        <rFont val="Times New Roman"/>
        <family val="1"/>
      </rPr>
      <t>Dopuszcza się zestaw wyposażony w dodatkowe żółte koreczki dla zapobiegania przypadkowej kontaminacji.</t>
    </r>
  </si>
  <si>
    <t>Złącze Bolus do pobierania diety bezpośrednio z opakowania z systemem EnPlus przy użyciu strzykawki strzykawki ENFit.</t>
  </si>
  <si>
    <t xml:space="preserve"> zestaw do żywienia dojelitowego do połączenia worka z dietą ( opakowanie miękkie typu PACK) ze zgłębnikiem umożliwiający żywienie pacjenta metodą ciągłego wlewu za pomocą pompy Flocare Infinity posiadanej przez Zamawiającego. Zestaw ze złączem i portem medycznym ENFit™. </t>
  </si>
  <si>
    <t xml:space="preserve">Zestaw uniwersalny do żywienia dojelitowego służący do połączenia worka z dietą lub butelki z dietą, ze zgłębnikiem, umożliwiający żywienie pacjenta metodą ciągłego wlewu za pomocą pompy do żywienia dojelitowego Flocare® Infinity posiadanej przez Zamawiającego.  Zestaw ze złączem i portem medycznym ENFit™. </t>
  </si>
  <si>
    <t>Konektor do połączenia strzykawki EnFit  ze zgłębnikiem, gastrostomią EnLock. 6x5 szt.</t>
  </si>
  <si>
    <r>
      <t xml:space="preserve">Oświadczam, że wybór niniejszej oferty będzie prowadził do powstania u Zamawiającego obowiązku podatkowego zgodnie z przepisami o podatku od towarów i usług w zakresie*: 
………………………………………………………………………………………………………......................................
</t>
    </r>
    <r>
      <rPr>
        <i/>
        <sz val="11"/>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</si>
  <si>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r>
      <t xml:space="preserve">Oświadczamy, że zamierzamy powierzyć następujące części zamówienia podwykonawcom i jednocześnie podajemy nazwy (firmy) podwykonawców*:  
Część zamówienia: .....................................................................................................................................
Nazwa (firma) podwykonawcy: ................................................................................................................
</t>
    </r>
    <r>
      <rPr>
        <i/>
        <sz val="11"/>
        <rFont val="Garamond"/>
        <family val="1"/>
      </rPr>
      <t>* Jeżeli wykonawca nie poda tych informacji to Zamawiający przyjmie, że wykonawca nie zamierza powierzać żadnej części zamówienia podwykonawcy</t>
    </r>
  </si>
</sst>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 numFmtId="191" formatCode="#,##0_ ;\-#,##0\ "/>
  </numFmts>
  <fonts count="74">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sz val="10"/>
      <name val="Times New Roman"/>
      <family val="1"/>
    </font>
    <font>
      <sz val="11"/>
      <name val="Garamond"/>
      <family val="1"/>
    </font>
    <font>
      <sz val="11"/>
      <color indexed="8"/>
      <name val="Times New Roman"/>
      <family val="1"/>
    </font>
    <font>
      <sz val="11"/>
      <color indexed="10"/>
      <name val="Times New Roman"/>
      <family val="1"/>
    </font>
    <font>
      <sz val="11"/>
      <color indexed="17"/>
      <name val="Times New Roman"/>
      <family val="1"/>
    </font>
    <font>
      <i/>
      <sz val="10"/>
      <name val="Times New Roman"/>
      <family val="1"/>
    </font>
    <font>
      <i/>
      <sz val="11"/>
      <name val="Times New Roman"/>
      <family val="1"/>
    </font>
    <font>
      <i/>
      <sz val="11"/>
      <name val="Garamond"/>
      <family val="1"/>
    </font>
    <font>
      <b/>
      <sz val="11"/>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0"/>
      <color indexed="8"/>
      <name val="Times New Roman"/>
      <family val="1"/>
    </font>
    <font>
      <sz val="9"/>
      <color indexed="8"/>
      <name val="Calibri"/>
      <family val="2"/>
    </font>
    <font>
      <b/>
      <sz val="11"/>
      <color indexed="56"/>
      <name val="Times New Roman"/>
      <family val="1"/>
    </font>
    <font>
      <b/>
      <sz val="9"/>
      <color indexed="8"/>
      <name val="Calibri"/>
      <family val="2"/>
    </font>
    <font>
      <i/>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0"/>
      <color theme="1"/>
      <name val="Times New Roman"/>
      <family val="1"/>
    </font>
    <font>
      <sz val="9"/>
      <color theme="1"/>
      <name val="Calibri"/>
      <family val="2"/>
    </font>
    <font>
      <b/>
      <sz val="11"/>
      <color rgb="FF002060"/>
      <name val="Times New Roman"/>
      <family val="1"/>
    </font>
    <font>
      <b/>
      <sz val="9"/>
      <color theme="1"/>
      <name val="Calibri"/>
      <family val="2"/>
    </font>
    <font>
      <sz val="11"/>
      <color rgb="FF000000"/>
      <name val="Times New Roman"/>
      <family val="1"/>
    </font>
    <font>
      <i/>
      <sz val="11"/>
      <color theme="1"/>
      <name val="Times New Roman"/>
      <family val="1"/>
    </font>
    <font>
      <b/>
      <sz val="11"/>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bottom/>
    </border>
    <border>
      <left/>
      <right/>
      <top/>
      <bottom style="thin"/>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86" fontId="0" fillId="0" borderId="0" applyFill="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49"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4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44" fillId="0" borderId="0" applyFont="0" applyFill="0" applyBorder="0" applyAlignment="0" applyProtection="0"/>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44"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44" fillId="0" borderId="0">
      <alignment/>
      <protection/>
    </xf>
    <xf numFmtId="0" fontId="3"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10" fillId="0" borderId="0">
      <alignment/>
      <protection/>
    </xf>
    <xf numFmtId="0" fontId="44" fillId="0" borderId="0">
      <alignment/>
      <protection/>
    </xf>
    <xf numFmtId="0" fontId="3"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58" fillId="0" borderId="0">
      <alignment/>
      <protection/>
    </xf>
    <xf numFmtId="0" fontId="3" fillId="0" borderId="0">
      <alignment/>
      <protection/>
    </xf>
    <xf numFmtId="0" fontId="44" fillId="0" borderId="0">
      <alignment/>
      <protection/>
    </xf>
    <xf numFmtId="0" fontId="3" fillId="0" borderId="0">
      <alignment/>
      <protection/>
    </xf>
    <xf numFmtId="0" fontId="0" fillId="0" borderId="0">
      <alignment/>
      <protection/>
    </xf>
    <xf numFmtId="0" fontId="6" fillId="0" borderId="0">
      <alignment/>
      <protection/>
    </xf>
    <xf numFmtId="0" fontId="58"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5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8" fillId="0" borderId="0">
      <alignment/>
      <protection/>
    </xf>
    <xf numFmtId="0" fontId="60" fillId="0" borderId="8" applyNumberFormat="0" applyFill="0" applyAlignment="0" applyProtection="0"/>
    <xf numFmtId="187" fontId="6" fillId="0" borderId="0">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64" fillId="32" borderId="0" applyNumberFormat="0" applyBorder="0" applyAlignment="0" applyProtection="0"/>
  </cellStyleXfs>
  <cellXfs count="219">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vertical="top"/>
      <protection locked="0"/>
    </xf>
    <xf numFmtId="44" fontId="4" fillId="0" borderId="10" xfId="0" applyNumberFormat="1" applyFont="1" applyFill="1" applyBorder="1" applyAlignment="1" applyProtection="1">
      <alignment horizontal="left" vertical="top" wrapText="1"/>
      <protection locked="0"/>
    </xf>
    <xf numFmtId="0" fontId="4" fillId="0" borderId="0" xfId="0" applyFont="1" applyFill="1" applyAlignment="1" applyProtection="1">
      <alignment vertical="top" wrapText="1"/>
      <protection locked="0"/>
    </xf>
    <xf numFmtId="0" fontId="5" fillId="0" borderId="0" xfId="0" applyFont="1" applyFill="1" applyBorder="1" applyAlignment="1" applyProtection="1">
      <alignment horizontal="left" vertical="top"/>
      <protection locked="0"/>
    </xf>
    <xf numFmtId="0" fontId="4" fillId="33" borderId="10"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0" xfId="0" applyFont="1" applyFill="1" applyBorder="1" applyAlignment="1">
      <alignment horizontal="center" vertical="center" wrapText="1"/>
    </xf>
    <xf numFmtId="44" fontId="4" fillId="0" borderId="10" xfId="139" applyFont="1" applyFill="1" applyBorder="1" applyAlignment="1" applyProtection="1">
      <alignment horizontal="center" vertical="center" wrapText="1"/>
      <protection locked="0"/>
    </xf>
    <xf numFmtId="3" fontId="65" fillId="0" borderId="0" xfId="0" applyNumberFormat="1" applyFont="1" applyFill="1" applyBorder="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3" fontId="66" fillId="0" borderId="0" xfId="0" applyNumberFormat="1" applyFont="1" applyFill="1" applyBorder="1" applyAlignment="1" applyProtection="1">
      <alignment horizontal="left" vertical="top" wrapText="1"/>
      <protection locked="0"/>
    </xf>
    <xf numFmtId="3" fontId="65" fillId="0" borderId="0" xfId="0" applyNumberFormat="1" applyFont="1" applyFill="1" applyAlignment="1" applyProtection="1">
      <alignment horizontal="left" vertical="top" wrapText="1"/>
      <protection locked="0"/>
    </xf>
    <xf numFmtId="44" fontId="65" fillId="0" borderId="0" xfId="0" applyNumberFormat="1" applyFont="1" applyFill="1" applyBorder="1" applyAlignment="1" applyProtection="1">
      <alignment horizontal="right" vertical="top" wrapText="1"/>
      <protection locked="0"/>
    </xf>
    <xf numFmtId="0" fontId="65" fillId="0" borderId="0" xfId="0" applyFont="1" applyFill="1" applyBorder="1" applyAlignment="1" applyProtection="1">
      <alignment horizontal="left" vertical="top" wrapText="1"/>
      <protection locked="0"/>
    </xf>
    <xf numFmtId="0" fontId="65" fillId="0" borderId="0" xfId="0" applyFont="1" applyFill="1" applyAlignment="1" applyProtection="1">
      <alignment horizontal="left" vertical="top" wrapText="1"/>
      <protection locked="0"/>
    </xf>
    <xf numFmtId="0" fontId="65" fillId="0" borderId="10" xfId="0" applyFont="1" applyFill="1" applyBorder="1" applyAlignment="1" applyProtection="1">
      <alignment horizontal="left" vertical="top" wrapText="1"/>
      <protection locked="0"/>
    </xf>
    <xf numFmtId="0" fontId="65" fillId="0" borderId="0" xfId="0" applyFont="1" applyFill="1" applyAlignment="1" applyProtection="1">
      <alignment vertical="top" wrapText="1"/>
      <protection locked="0"/>
    </xf>
    <xf numFmtId="44" fontId="4" fillId="0" borderId="10" xfId="0" applyNumberFormat="1" applyFont="1" applyFill="1" applyBorder="1" applyAlignment="1">
      <alignment horizontal="left" vertical="top" wrapText="1"/>
    </xf>
    <xf numFmtId="0" fontId="4" fillId="33" borderId="11" xfId="0" applyFont="1" applyFill="1" applyBorder="1" applyAlignment="1">
      <alignment horizontal="center" vertical="center" wrapText="1"/>
    </xf>
    <xf numFmtId="3" fontId="4" fillId="33" borderId="11" xfId="0" applyNumberFormat="1" applyFont="1" applyFill="1" applyBorder="1" applyAlignment="1">
      <alignment horizontal="center" vertical="center" wrapText="1"/>
    </xf>
    <xf numFmtId="0" fontId="11" fillId="0" borderId="0" xfId="0" applyFont="1" applyFill="1" applyAlignment="1" applyProtection="1">
      <alignment horizontal="left" vertical="top" wrapText="1"/>
      <protection locked="0"/>
    </xf>
    <xf numFmtId="3" fontId="11" fillId="0" borderId="0" xfId="0" applyNumberFormat="1" applyFont="1" applyFill="1" applyAlignment="1" applyProtection="1">
      <alignment horizontal="left" vertical="top" wrapText="1"/>
      <protection locked="0"/>
    </xf>
    <xf numFmtId="0" fontId="65" fillId="0" borderId="0" xfId="0" applyFont="1" applyFill="1" applyAlignment="1" applyProtection="1">
      <alignment horizontal="left" vertical="top"/>
      <protection locked="0"/>
    </xf>
    <xf numFmtId="0" fontId="65" fillId="0" borderId="0" xfId="0" applyFont="1" applyFill="1" applyAlignment="1" applyProtection="1">
      <alignment horizontal="right" vertical="top"/>
      <protection locked="0"/>
    </xf>
    <xf numFmtId="9" fontId="65" fillId="0" borderId="0" xfId="0" applyNumberFormat="1" applyFont="1" applyFill="1" applyAlignment="1" applyProtection="1">
      <alignment horizontal="left" vertical="top" wrapText="1"/>
      <protection locked="0"/>
    </xf>
    <xf numFmtId="44" fontId="65" fillId="0" borderId="10" xfId="0" applyNumberFormat="1" applyFont="1" applyFill="1" applyBorder="1" applyAlignment="1" applyProtection="1">
      <alignment horizontal="left" vertical="top" wrapText="1"/>
      <protection locked="0"/>
    </xf>
    <xf numFmtId="0" fontId="66" fillId="0" borderId="0" xfId="0" applyFont="1" applyFill="1" applyAlignment="1" applyProtection="1">
      <alignment horizontal="left" vertical="top" wrapText="1"/>
      <protection locked="0"/>
    </xf>
    <xf numFmtId="0" fontId="66" fillId="0" borderId="0" xfId="0" applyFont="1" applyFill="1" applyBorder="1" applyAlignment="1" applyProtection="1">
      <alignment horizontal="left" vertical="top"/>
      <protection locked="0"/>
    </xf>
    <xf numFmtId="0" fontId="65" fillId="33" borderId="10" xfId="0" applyFont="1" applyFill="1" applyBorder="1" applyAlignment="1">
      <alignment horizontal="center" vertical="center" wrapText="1"/>
    </xf>
    <xf numFmtId="3" fontId="65" fillId="33" borderId="10" xfId="0" applyNumberFormat="1" applyFont="1" applyFill="1" applyBorder="1" applyAlignment="1">
      <alignment horizontal="center" vertical="center" wrapText="1"/>
    </xf>
    <xf numFmtId="0" fontId="65" fillId="0" borderId="0" xfId="0" applyFont="1" applyFill="1" applyAlignment="1">
      <alignment horizontal="left" vertical="top" wrapText="1"/>
    </xf>
    <xf numFmtId="0" fontId="65" fillId="0" borderId="10" xfId="0" applyFont="1" applyFill="1" applyBorder="1" applyAlignment="1">
      <alignment horizontal="center" vertical="center" wrapText="1"/>
    </xf>
    <xf numFmtId="44" fontId="65" fillId="0" borderId="10" xfId="139" applyFont="1" applyFill="1" applyBorder="1" applyAlignment="1" applyProtection="1">
      <alignment horizontal="center" vertical="center" wrapText="1"/>
      <protection locked="0"/>
    </xf>
    <xf numFmtId="44" fontId="65" fillId="0" borderId="10" xfId="0" applyNumberFormat="1" applyFont="1" applyFill="1" applyBorder="1" applyAlignment="1">
      <alignment horizontal="left" vertical="top" wrapText="1"/>
    </xf>
    <xf numFmtId="0" fontId="67" fillId="33" borderId="10" xfId="0" applyFont="1" applyFill="1" applyBorder="1" applyAlignment="1" applyProtection="1">
      <alignment horizontal="center" vertical="center" wrapText="1"/>
      <protection locked="0"/>
    </xf>
    <xf numFmtId="0" fontId="67" fillId="33" borderId="11" xfId="0" applyFont="1" applyFill="1" applyBorder="1" applyAlignment="1" applyProtection="1">
      <alignment horizontal="center" vertical="center" wrapText="1"/>
      <protection locked="0"/>
    </xf>
    <xf numFmtId="0" fontId="12" fillId="34" borderId="10" xfId="0" applyFont="1" applyFill="1" applyBorder="1" applyAlignment="1" applyProtection="1">
      <alignment horizontal="center" vertical="center" wrapText="1"/>
      <protection locked="0"/>
    </xf>
    <xf numFmtId="0" fontId="65" fillId="0" borderId="0" xfId="0" applyFont="1" applyFill="1" applyBorder="1" applyAlignment="1" applyProtection="1">
      <alignment horizontal="left" vertical="top" wrapText="1"/>
      <protection locked="0"/>
    </xf>
    <xf numFmtId="0" fontId="65" fillId="0" borderId="0" xfId="0" applyFont="1" applyFill="1" applyAlignment="1" applyProtection="1">
      <alignment horizontal="left" vertical="top" wrapText="1"/>
      <protection locked="0"/>
    </xf>
    <xf numFmtId="49" fontId="68" fillId="35" borderId="10" xfId="0" applyNumberFormat="1" applyFont="1" applyFill="1" applyBorder="1" applyAlignment="1">
      <alignment horizontal="center" vertical="center" wrapText="1"/>
    </xf>
    <xf numFmtId="0" fontId="65" fillId="35" borderId="10" xfId="84" applyFont="1" applyFill="1" applyBorder="1" applyAlignment="1" applyProtection="1">
      <alignment horizontal="left" vertical="center" wrapText="1"/>
      <protection locked="0"/>
    </xf>
    <xf numFmtId="3" fontId="65" fillId="35" borderId="10" xfId="0" applyNumberFormat="1"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49" fontId="65" fillId="35"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65" fillId="0" borderId="10" xfId="0" applyNumberFormat="1" applyFont="1" applyFill="1" applyBorder="1" applyAlignment="1">
      <alignment horizontal="center" vertical="center" wrapText="1"/>
    </xf>
    <xf numFmtId="0" fontId="4" fillId="35" borderId="10" xfId="0" applyFont="1" applyFill="1" applyBorder="1" applyAlignment="1">
      <alignment horizontal="left" vertical="center" wrapText="1"/>
    </xf>
    <xf numFmtId="0" fontId="4" fillId="35" borderId="10" xfId="84" applyFont="1" applyFill="1" applyBorder="1" applyAlignment="1" applyProtection="1">
      <alignment horizontal="left" vertical="center" wrapText="1"/>
      <protection locked="0"/>
    </xf>
    <xf numFmtId="0" fontId="68" fillId="35" borderId="10" xfId="0" applyFont="1" applyFill="1" applyBorder="1" applyAlignment="1">
      <alignment horizontal="center" vertical="center" wrapText="1"/>
    </xf>
    <xf numFmtId="0" fontId="65" fillId="35" borderId="10" xfId="0" applyFont="1" applyFill="1" applyBorder="1" applyAlignment="1">
      <alignment horizontal="center" vertical="center" wrapText="1"/>
    </xf>
    <xf numFmtId="0" fontId="65" fillId="35" borderId="10" xfId="0" applyFont="1" applyFill="1" applyBorder="1" applyAlignment="1">
      <alignment horizontal="left" vertical="center" wrapText="1"/>
    </xf>
    <xf numFmtId="3" fontId="65" fillId="35" borderId="11" xfId="0" applyNumberFormat="1" applyFont="1" applyFill="1" applyBorder="1" applyAlignment="1">
      <alignment horizontal="center" vertical="center" wrapText="1"/>
    </xf>
    <xf numFmtId="0" fontId="12" fillId="34" borderId="0" xfId="0" applyFont="1" applyFill="1" applyBorder="1" applyAlignment="1" applyProtection="1">
      <alignment horizontal="center" vertical="center" wrapText="1"/>
      <protection locked="0"/>
    </xf>
    <xf numFmtId="3" fontId="66" fillId="35" borderId="0" xfId="0" applyNumberFormat="1" applyFont="1" applyFill="1" applyBorder="1" applyAlignment="1">
      <alignment horizontal="center" vertical="center" wrapText="1"/>
    </xf>
    <xf numFmtId="0" fontId="65" fillId="35" borderId="0" xfId="0" applyFont="1" applyFill="1" applyBorder="1" applyAlignment="1">
      <alignment horizontal="center" vertical="center" wrapText="1"/>
    </xf>
    <xf numFmtId="44" fontId="4" fillId="0" borderId="0" xfId="139" applyFont="1" applyFill="1" applyBorder="1" applyAlignment="1" applyProtection="1">
      <alignment horizontal="center" vertical="center" wrapText="1"/>
      <protection locked="0"/>
    </xf>
    <xf numFmtId="44" fontId="4" fillId="0" borderId="0" xfId="0" applyNumberFormat="1" applyFont="1" applyFill="1" applyBorder="1" applyAlignment="1">
      <alignment horizontal="left" vertical="top" wrapText="1"/>
    </xf>
    <xf numFmtId="0" fontId="65" fillId="36" borderId="10" xfId="106" applyFont="1" applyFill="1" applyBorder="1" applyAlignment="1" applyProtection="1">
      <alignment horizontal="left" vertical="center" wrapText="1"/>
      <protection locked="0"/>
    </xf>
    <xf numFmtId="3" fontId="69" fillId="36" borderId="0" xfId="106" applyNumberFormat="1" applyFont="1" applyFill="1" applyBorder="1" applyAlignment="1" applyProtection="1">
      <alignment horizontal="center" vertical="center" wrapText="1"/>
      <protection locked="0"/>
    </xf>
    <xf numFmtId="0" fontId="69" fillId="36" borderId="0" xfId="106" applyFont="1" applyFill="1" applyBorder="1" applyAlignment="1" applyProtection="1">
      <alignment horizontal="center" vertical="center" wrapText="1"/>
      <protection locked="0"/>
    </xf>
    <xf numFmtId="0" fontId="65" fillId="0" borderId="10" xfId="0" applyFont="1" applyFill="1" applyBorder="1" applyAlignment="1" applyProtection="1">
      <alignment horizontal="center" vertical="center" wrapText="1"/>
      <protection locked="0"/>
    </xf>
    <xf numFmtId="0" fontId="65" fillId="0" borderId="10" xfId="0" applyFont="1" applyFill="1" applyBorder="1" applyAlignment="1">
      <alignment horizontal="left" vertical="center" wrapText="1"/>
    </xf>
    <xf numFmtId="49" fontId="65" fillId="0" borderId="10" xfId="0" applyNumberFormat="1"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locked="0"/>
    </xf>
    <xf numFmtId="3" fontId="65" fillId="0" borderId="10" xfId="0" applyNumberFormat="1" applyFont="1" applyFill="1" applyBorder="1" applyAlignment="1">
      <alignment horizontal="left" vertical="center" wrapText="1"/>
    </xf>
    <xf numFmtId="0" fontId="4" fillId="0" borderId="10" xfId="0" applyFont="1" applyFill="1" applyBorder="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49" fontId="65" fillId="35" borderId="11" xfId="0" applyNumberFormat="1" applyFont="1" applyFill="1" applyBorder="1" applyAlignment="1">
      <alignment horizontal="center" vertical="center" wrapText="1"/>
    </xf>
    <xf numFmtId="3" fontId="70" fillId="35" borderId="0" xfId="0" applyNumberFormat="1" applyFont="1" applyFill="1" applyBorder="1" applyAlignment="1">
      <alignment horizontal="center" vertical="center" wrapText="1"/>
    </xf>
    <xf numFmtId="49" fontId="68" fillId="35" borderId="0" xfId="0" applyNumberFormat="1" applyFont="1" applyFill="1" applyBorder="1" applyAlignment="1">
      <alignment horizontal="center" vertical="center" wrapText="1"/>
    </xf>
    <xf numFmtId="0" fontId="4" fillId="36" borderId="10" xfId="106" applyFont="1" applyFill="1" applyBorder="1" applyAlignment="1" applyProtection="1">
      <alignment horizontal="left" vertical="center" wrapText="1"/>
      <protection locked="0"/>
    </xf>
    <xf numFmtId="49" fontId="65" fillId="35" borderId="10" xfId="84" applyNumberFormat="1" applyFont="1" applyFill="1" applyBorder="1" applyAlignment="1" applyProtection="1">
      <alignment horizontal="left" vertical="center" wrapText="1"/>
      <protection locked="0"/>
    </xf>
    <xf numFmtId="0" fontId="65" fillId="35" borderId="10" xfId="0" applyFont="1" applyFill="1" applyBorder="1" applyAlignment="1">
      <alignment vertical="center" wrapText="1"/>
    </xf>
    <xf numFmtId="0" fontId="65" fillId="36" borderId="12" xfId="106" applyFont="1" applyFill="1" applyBorder="1" applyAlignment="1" applyProtection="1">
      <alignment horizontal="center" vertical="center" wrapText="1"/>
      <protection locked="0"/>
    </xf>
    <xf numFmtId="3" fontId="65" fillId="35" borderId="0" xfId="0" applyNumberFormat="1" applyFont="1" applyFill="1" applyBorder="1" applyAlignment="1">
      <alignment horizontal="center" vertical="center" wrapText="1"/>
    </xf>
    <xf numFmtId="49" fontId="65" fillId="35" borderId="0" xfId="0" applyNumberFormat="1"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65" fillId="35" borderId="10" xfId="84" applyFont="1" applyFill="1" applyBorder="1" applyAlignment="1">
      <alignment horizontal="center" vertical="center" wrapText="1"/>
      <protection/>
    </xf>
    <xf numFmtId="0" fontId="65" fillId="35" borderId="10" xfId="84" applyFont="1" applyFill="1" applyBorder="1" applyAlignment="1">
      <alignment horizontal="left" vertical="center" wrapText="1"/>
      <protection/>
    </xf>
    <xf numFmtId="0" fontId="4" fillId="0" borderId="0" xfId="0" applyFont="1" applyAlignment="1">
      <alignment/>
    </xf>
    <xf numFmtId="0" fontId="68" fillId="35" borderId="0" xfId="0" applyFont="1" applyFill="1" applyBorder="1" applyAlignment="1">
      <alignment horizontal="center" vertical="center" wrapText="1"/>
    </xf>
    <xf numFmtId="0" fontId="65" fillId="35" borderId="10" xfId="0" applyFont="1" applyFill="1" applyBorder="1" applyAlignment="1" applyProtection="1">
      <alignment horizontal="left" vertical="center" wrapText="1"/>
      <protection locked="0"/>
    </xf>
    <xf numFmtId="0" fontId="65" fillId="35" borderId="11" xfId="84" applyFont="1" applyFill="1" applyBorder="1" applyAlignment="1" applyProtection="1">
      <alignment horizontal="left" vertical="center" wrapText="1"/>
      <protection locked="0"/>
    </xf>
    <xf numFmtId="0" fontId="4" fillId="35" borderId="10" xfId="84" applyFont="1" applyFill="1" applyBorder="1" applyAlignment="1">
      <alignment horizontal="left" vertical="center" wrapText="1"/>
      <protection/>
    </xf>
    <xf numFmtId="0" fontId="65" fillId="35" borderId="10" xfId="111" applyFont="1" applyFill="1" applyBorder="1" applyAlignment="1">
      <alignment horizontal="left" vertical="center" wrapText="1"/>
      <protection/>
    </xf>
    <xf numFmtId="3" fontId="65" fillId="0" borderId="10" xfId="109" applyNumberFormat="1"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0" borderId="10" xfId="83" applyFont="1" applyFill="1" applyBorder="1" applyAlignment="1">
      <alignment horizontal="left" vertical="center" wrapText="1"/>
      <protection/>
    </xf>
    <xf numFmtId="49" fontId="4" fillId="0" borderId="10" xfId="83" applyNumberFormat="1" applyFont="1" applyFill="1" applyBorder="1" applyAlignment="1">
      <alignment horizontal="left" vertical="center" wrapText="1"/>
      <protection/>
    </xf>
    <xf numFmtId="0" fontId="65" fillId="0" borderId="10" xfId="0" applyFont="1" applyBorder="1" applyAlignment="1">
      <alignment horizontal="center" vertical="center"/>
    </xf>
    <xf numFmtId="0" fontId="66" fillId="0" borderId="10" xfId="0" applyFont="1" applyBorder="1" applyAlignment="1">
      <alignment horizontal="center" vertical="center"/>
    </xf>
    <xf numFmtId="0" fontId="5" fillId="34" borderId="10" xfId="0" applyFont="1" applyFill="1" applyBorder="1" applyAlignment="1">
      <alignment horizontal="center" vertical="center" wrapText="1"/>
    </xf>
    <xf numFmtId="0" fontId="65" fillId="0" borderId="10" xfId="0" applyFont="1" applyBorder="1" applyAlignment="1">
      <alignment horizontal="left" vertical="center" wrapText="1"/>
    </xf>
    <xf numFmtId="0" fontId="71" fillId="0" borderId="10" xfId="0" applyFont="1" applyBorder="1" applyAlignment="1">
      <alignment horizontal="left" vertical="center" wrapText="1"/>
    </xf>
    <xf numFmtId="0" fontId="5" fillId="0" borderId="10" xfId="0" applyFont="1" applyFill="1" applyBorder="1" applyAlignment="1" applyProtection="1">
      <alignment horizontal="center" vertical="center" wrapText="1"/>
      <protection locked="0"/>
    </xf>
    <xf numFmtId="1" fontId="65" fillId="0" borderId="0" xfId="0" applyNumberFormat="1" applyFont="1" applyFill="1" applyAlignment="1" applyProtection="1">
      <alignment horizontal="left" vertical="top" wrapText="1"/>
      <protection locked="0"/>
    </xf>
    <xf numFmtId="0" fontId="66" fillId="37" borderId="10" xfId="0" applyFont="1" applyFill="1" applyBorder="1" applyAlignment="1">
      <alignment vertical="top"/>
    </xf>
    <xf numFmtId="0" fontId="66" fillId="37" borderId="11" xfId="0" applyFont="1" applyFill="1" applyBorder="1" applyAlignment="1">
      <alignment horizontal="left" vertical="top" wrapText="1"/>
    </xf>
    <xf numFmtId="0" fontId="66" fillId="37" borderId="13" xfId="0" applyFont="1" applyFill="1" applyBorder="1" applyAlignment="1">
      <alignment horizontal="left" vertical="top" wrapText="1"/>
    </xf>
    <xf numFmtId="0" fontId="66" fillId="37" borderId="10" xfId="0" applyFont="1" applyFill="1" applyBorder="1" applyAlignment="1">
      <alignment horizontal="center" vertical="top" wrapText="1"/>
    </xf>
    <xf numFmtId="0" fontId="65" fillId="38" borderId="14" xfId="0" applyFont="1" applyFill="1" applyBorder="1" applyAlignment="1">
      <alignment horizontal="left" vertical="top" wrapText="1"/>
    </xf>
    <xf numFmtId="0" fontId="65" fillId="0" borderId="0" xfId="0" applyFont="1" applyFill="1" applyBorder="1" applyAlignment="1" applyProtection="1">
      <alignment horizontal="center" vertical="top" wrapText="1"/>
      <protection locked="0"/>
    </xf>
    <xf numFmtId="0" fontId="66" fillId="39" borderId="10" xfId="0" applyFont="1" applyFill="1" applyBorder="1" applyAlignment="1" applyProtection="1">
      <alignment horizontal="center" vertical="center" wrapText="1"/>
      <protection locked="0"/>
    </xf>
    <xf numFmtId="1" fontId="66" fillId="39" borderId="10" xfId="0" applyNumberFormat="1" applyFont="1" applyFill="1" applyBorder="1" applyAlignment="1" applyProtection="1">
      <alignment horizontal="center" vertical="center" wrapText="1"/>
      <protection locked="0"/>
    </xf>
    <xf numFmtId="1" fontId="65" fillId="0" borderId="15" xfId="0" applyNumberFormat="1" applyFont="1" applyFill="1" applyBorder="1" applyAlignment="1" applyProtection="1">
      <alignment horizontal="left" vertical="center" wrapText="1"/>
      <protection locked="0"/>
    </xf>
    <xf numFmtId="2" fontId="65" fillId="0" borderId="10" xfId="0" applyNumberFormat="1" applyFont="1" applyFill="1" applyBorder="1" applyAlignment="1" applyProtection="1">
      <alignment horizontal="right" vertical="center" wrapText="1"/>
      <protection locked="0"/>
    </xf>
    <xf numFmtId="44" fontId="65" fillId="39" borderId="10" xfId="0" applyNumberFormat="1" applyFont="1" applyFill="1" applyBorder="1" applyAlignment="1" applyProtection="1">
      <alignment horizontal="left" vertical="center" wrapText="1"/>
      <protection locked="0"/>
    </xf>
    <xf numFmtId="0" fontId="4" fillId="0" borderId="10" xfId="0" applyFont="1" applyBorder="1" applyAlignment="1">
      <alignment horizontal="left" vertical="center" wrapText="1"/>
    </xf>
    <xf numFmtId="3" fontId="5" fillId="39" borderId="10" xfId="0" applyNumberFormat="1"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center" vertical="top"/>
      <protection locked="0"/>
    </xf>
    <xf numFmtId="0" fontId="4" fillId="0" borderId="0" xfId="0" applyFont="1" applyFill="1" applyBorder="1" applyAlignment="1" applyProtection="1">
      <alignment horizontal="justify" vertical="top" wrapText="1"/>
      <protection locked="0"/>
    </xf>
    <xf numFmtId="0" fontId="5"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44" fontId="4"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12" fillId="0" borderId="0" xfId="0" applyNumberFormat="1" applyFont="1" applyFill="1" applyBorder="1" applyAlignment="1" applyProtection="1">
      <alignment horizontal="justify" vertical="top" wrapText="1"/>
      <protection locked="0"/>
    </xf>
    <xf numFmtId="0" fontId="12" fillId="0" borderId="0" xfId="0" applyNumberFormat="1" applyFont="1" applyFill="1" applyBorder="1" applyAlignment="1" applyProtection="1">
      <alignment horizontal="right" vertical="top" wrapText="1"/>
      <protection locked="0"/>
    </xf>
    <xf numFmtId="0" fontId="17" fillId="0" borderId="0" xfId="0" applyNumberFormat="1" applyFont="1" applyFill="1" applyBorder="1" applyAlignment="1" applyProtection="1">
      <alignment horizontal="justify" vertical="top" wrapText="1"/>
      <protection locked="0"/>
    </xf>
    <xf numFmtId="0" fontId="4" fillId="0" borderId="0" xfId="0" applyNumberFormat="1" applyFont="1" applyFill="1" applyBorder="1" applyAlignment="1" applyProtection="1">
      <alignment horizontal="justify" vertical="top" wrapText="1"/>
      <protection locked="0"/>
    </xf>
    <xf numFmtId="0" fontId="19" fillId="0" borderId="0" xfId="0" applyFont="1" applyFill="1" applyAlignment="1" applyProtection="1">
      <alignment horizontal="left" vertical="top" wrapText="1"/>
      <protection locked="0"/>
    </xf>
    <xf numFmtId="3" fontId="12" fillId="0" borderId="0" xfId="0" applyNumberFormat="1" applyFont="1" applyFill="1" applyBorder="1" applyAlignment="1" applyProtection="1">
      <alignment horizontal="right" vertical="top" wrapText="1"/>
      <protection locked="0"/>
    </xf>
    <xf numFmtId="49" fontId="12" fillId="0" borderId="15" xfId="0" applyNumberFormat="1"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49" fontId="12" fillId="0" borderId="0" xfId="0" applyNumberFormat="1" applyFont="1" applyFill="1" applyAlignment="1" applyProtection="1">
      <alignment horizontal="left" vertical="top" wrapText="1"/>
      <protection locked="0"/>
    </xf>
    <xf numFmtId="49" fontId="12" fillId="0" borderId="10" xfId="0" applyNumberFormat="1" applyFont="1" applyFill="1" applyBorder="1" applyAlignment="1" applyProtection="1">
      <alignment horizontal="left" vertical="top" wrapText="1"/>
      <protection locked="0"/>
    </xf>
    <xf numFmtId="3" fontId="12" fillId="0" borderId="10" xfId="0" applyNumberFormat="1" applyFont="1" applyFill="1" applyBorder="1" applyAlignment="1" applyProtection="1">
      <alignment horizontal="right" vertical="top" wrapText="1"/>
      <protection locked="0"/>
    </xf>
    <xf numFmtId="49" fontId="19" fillId="0" borderId="10" xfId="0" applyNumberFormat="1" applyFont="1" applyFill="1" applyBorder="1" applyAlignment="1" applyProtection="1">
      <alignment horizontal="left" vertical="top" wrapText="1"/>
      <protection locked="0"/>
    </xf>
    <xf numFmtId="3" fontId="19" fillId="0" borderId="1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justify" vertical="top" wrapText="1"/>
      <protection locked="0"/>
    </xf>
    <xf numFmtId="44" fontId="4" fillId="0" borderId="10" xfId="0" applyNumberFormat="1" applyFont="1" applyFill="1" applyBorder="1" applyAlignment="1" applyProtection="1">
      <alignment horizontal="center" vertical="top" wrapText="1"/>
      <protection locked="0"/>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center" vertical="top" wrapText="1"/>
      <protection locked="0"/>
    </xf>
    <xf numFmtId="44" fontId="4" fillId="0" borderId="15" xfId="0" applyNumberFormat="1" applyFont="1" applyFill="1" applyBorder="1" applyAlignment="1" applyProtection="1">
      <alignment horizontal="center" vertical="top" wrapText="1"/>
      <protection locked="0"/>
    </xf>
    <xf numFmtId="44" fontId="4" fillId="0" borderId="16" xfId="0" applyNumberFormat="1" applyFont="1" applyFill="1" applyBorder="1" applyAlignment="1" applyProtection="1">
      <alignment horizontal="center" vertical="top" wrapText="1"/>
      <protection locked="0"/>
    </xf>
    <xf numFmtId="44" fontId="4" fillId="0" borderId="14"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15" xfId="0" applyFont="1" applyFill="1" applyBorder="1" applyAlignment="1" applyProtection="1">
      <alignment horizontal="center" vertical="top" wrapText="1"/>
      <protection locked="0"/>
    </xf>
    <xf numFmtId="0" fontId="5" fillId="0" borderId="14" xfId="0" applyFont="1" applyFill="1" applyBorder="1" applyAlignment="1" applyProtection="1">
      <alignment horizontal="center" vertical="top" wrapText="1"/>
      <protection locked="0"/>
    </xf>
    <xf numFmtId="0" fontId="16" fillId="0" borderId="17"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xf>
    <xf numFmtId="0" fontId="12" fillId="0" borderId="0" xfId="0" applyFont="1" applyFill="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0" xfId="0" applyFont="1" applyFill="1" applyAlignment="1">
      <alignment vertical="top" wrapText="1"/>
    </xf>
    <xf numFmtId="49" fontId="12" fillId="0" borderId="0" xfId="0" applyNumberFormat="1" applyFont="1" applyFill="1" applyBorder="1" applyAlignment="1" applyProtection="1">
      <alignment vertical="top" wrapText="1"/>
      <protection locked="0"/>
    </xf>
    <xf numFmtId="0" fontId="12" fillId="0" borderId="0" xfId="0"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justify" vertical="top" wrapText="1"/>
      <protection locked="0"/>
    </xf>
    <xf numFmtId="0" fontId="12" fillId="0" borderId="0" xfId="0" applyFont="1" applyFill="1" applyAlignment="1" applyProtection="1">
      <alignment horizontal="justify" vertical="top" wrapText="1"/>
      <protection locked="0"/>
    </xf>
    <xf numFmtId="0" fontId="12" fillId="0" borderId="0" xfId="0" applyFont="1" applyAlignment="1">
      <alignment horizontal="justify" vertical="top" wrapText="1"/>
    </xf>
    <xf numFmtId="49" fontId="12" fillId="0" borderId="15" xfId="0" applyNumberFormat="1" applyFont="1" applyFill="1" applyBorder="1" applyAlignment="1" applyProtection="1">
      <alignment horizontal="left" vertical="top" wrapText="1"/>
      <protection locked="0"/>
    </xf>
    <xf numFmtId="49" fontId="12" fillId="0" borderId="16" xfId="0" applyNumberFormat="1" applyFont="1" applyFill="1" applyBorder="1" applyAlignment="1" applyProtection="1">
      <alignment horizontal="left" vertical="top" wrapText="1"/>
      <protection locked="0"/>
    </xf>
    <xf numFmtId="49" fontId="12" fillId="0" borderId="14" xfId="0" applyNumberFormat="1"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49" fontId="19" fillId="0" borderId="15" xfId="0" applyNumberFormat="1" applyFont="1" applyFill="1" applyBorder="1" applyAlignment="1" applyProtection="1">
      <alignment horizontal="left" vertical="top" wrapText="1"/>
      <protection locked="0"/>
    </xf>
    <xf numFmtId="0" fontId="12" fillId="0" borderId="16" xfId="0" applyFont="1" applyFill="1" applyBorder="1" applyAlignment="1" applyProtection="1">
      <alignment horizontal="left" vertical="top" wrapText="1"/>
      <protection locked="0"/>
    </xf>
    <xf numFmtId="49" fontId="12" fillId="0" borderId="10" xfId="0" applyNumberFormat="1" applyFont="1" applyFill="1" applyBorder="1" applyAlignment="1" applyProtection="1">
      <alignment horizontal="left" vertical="top" wrapText="1"/>
      <protection locked="0"/>
    </xf>
    <xf numFmtId="0" fontId="65" fillId="0" borderId="0" xfId="0" applyFont="1" applyFill="1" applyAlignment="1" applyProtection="1">
      <alignment horizontal="left" vertical="top" wrapText="1"/>
      <protection locked="0"/>
    </xf>
    <xf numFmtId="44" fontId="4" fillId="0" borderId="11" xfId="139" applyFont="1" applyFill="1" applyBorder="1" applyAlignment="1" applyProtection="1">
      <alignment horizontal="center" vertical="center" wrapText="1"/>
      <protection locked="0"/>
    </xf>
    <xf numFmtId="44" fontId="4" fillId="0" borderId="12" xfId="139" applyFont="1" applyFill="1" applyBorder="1" applyAlignment="1" applyProtection="1">
      <alignment horizontal="center" vertical="center" wrapText="1"/>
      <protection locked="0"/>
    </xf>
    <xf numFmtId="44" fontId="4" fillId="0" borderId="11" xfId="0" applyNumberFormat="1" applyFont="1" applyFill="1" applyBorder="1" applyAlignment="1">
      <alignment horizontal="center" vertical="top" wrapText="1"/>
    </xf>
    <xf numFmtId="44" fontId="4" fillId="0" borderId="12" xfId="0" applyNumberFormat="1" applyFont="1" applyFill="1" applyBorder="1" applyAlignment="1">
      <alignment horizontal="center" vertical="top" wrapText="1"/>
    </xf>
    <xf numFmtId="0" fontId="4" fillId="35" borderId="10" xfId="111" applyFont="1" applyFill="1" applyBorder="1" applyAlignment="1">
      <alignment horizontal="left" vertical="center" wrapText="1"/>
      <protection/>
    </xf>
    <xf numFmtId="0" fontId="12" fillId="34" borderId="11" xfId="0" applyFont="1" applyFill="1" applyBorder="1" applyAlignment="1" applyProtection="1">
      <alignment horizontal="center" vertical="center" wrapText="1"/>
      <protection locked="0"/>
    </xf>
    <xf numFmtId="0" fontId="12" fillId="34" borderId="12" xfId="0" applyFont="1" applyFill="1" applyBorder="1" applyAlignment="1" applyProtection="1">
      <alignment horizontal="center" vertical="center" wrapText="1"/>
      <protection locked="0"/>
    </xf>
    <xf numFmtId="3" fontId="65" fillId="35" borderId="11" xfId="0" applyNumberFormat="1" applyFont="1" applyFill="1" applyBorder="1" applyAlignment="1">
      <alignment horizontal="center" vertical="center" wrapText="1"/>
    </xf>
    <xf numFmtId="3" fontId="65" fillId="35" borderId="12" xfId="0" applyNumberFormat="1" applyFont="1" applyFill="1" applyBorder="1" applyAlignment="1">
      <alignment horizontal="center" vertical="center" wrapText="1"/>
    </xf>
    <xf numFmtId="49" fontId="65" fillId="35" borderId="11" xfId="0" applyNumberFormat="1" applyFont="1" applyFill="1" applyBorder="1" applyAlignment="1">
      <alignment horizontal="center" vertical="center" wrapText="1"/>
    </xf>
    <xf numFmtId="49" fontId="65" fillId="35" borderId="12"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6" fillId="0" borderId="0" xfId="0" applyFont="1" applyFill="1" applyAlignment="1" applyProtection="1">
      <alignment horizontal="left" vertical="top" wrapText="1"/>
      <protection locked="0"/>
    </xf>
    <xf numFmtId="2" fontId="65" fillId="38" borderId="11" xfId="0" applyNumberFormat="1" applyFont="1" applyFill="1" applyBorder="1" applyAlignment="1">
      <alignment horizontal="center" vertical="top" wrapText="1"/>
    </xf>
    <xf numFmtId="2" fontId="65" fillId="38" borderId="18" xfId="0" applyNumberFormat="1" applyFont="1" applyFill="1" applyBorder="1" applyAlignment="1">
      <alignment horizontal="center" vertical="top" wrapText="1"/>
    </xf>
    <xf numFmtId="2" fontId="65" fillId="38" borderId="12" xfId="0" applyNumberFormat="1" applyFont="1" applyFill="1" applyBorder="1" applyAlignment="1">
      <alignment horizontal="center" vertical="top" wrapText="1"/>
    </xf>
    <xf numFmtId="44" fontId="65" fillId="0" borderId="11" xfId="0" applyNumberFormat="1" applyFont="1" applyFill="1" applyBorder="1" applyAlignment="1">
      <alignment horizontal="left" vertical="top" wrapText="1"/>
    </xf>
    <xf numFmtId="44" fontId="65" fillId="0" borderId="18" xfId="0" applyNumberFormat="1" applyFont="1" applyFill="1" applyBorder="1" applyAlignment="1">
      <alignment horizontal="left" vertical="top" wrapText="1"/>
    </xf>
    <xf numFmtId="44" fontId="65" fillId="0" borderId="12" xfId="0" applyNumberFormat="1" applyFont="1" applyFill="1" applyBorder="1" applyAlignment="1">
      <alignment horizontal="left" vertical="top" wrapText="1"/>
    </xf>
    <xf numFmtId="0" fontId="65" fillId="38" borderId="15" xfId="0" applyFont="1" applyFill="1" applyBorder="1" applyAlignment="1">
      <alignment horizontal="left" vertical="top" wrapText="1"/>
    </xf>
    <xf numFmtId="0" fontId="65" fillId="38" borderId="16" xfId="0" applyFont="1" applyFill="1" applyBorder="1" applyAlignment="1">
      <alignment horizontal="left" vertical="top" wrapText="1"/>
    </xf>
    <xf numFmtId="0" fontId="65" fillId="38" borderId="14" xfId="0" applyFont="1" applyFill="1" applyBorder="1" applyAlignment="1">
      <alignment horizontal="left" vertical="top" wrapText="1"/>
    </xf>
    <xf numFmtId="0" fontId="72" fillId="38" borderId="15" xfId="0" applyFont="1" applyFill="1" applyBorder="1" applyAlignment="1">
      <alignment horizontal="left" vertical="top" wrapText="1"/>
    </xf>
    <xf numFmtId="0" fontId="72" fillId="38" borderId="16" xfId="0" applyFont="1" applyFill="1" applyBorder="1" applyAlignment="1">
      <alignment horizontal="left" vertical="top" wrapText="1"/>
    </xf>
    <xf numFmtId="0" fontId="72" fillId="38" borderId="14" xfId="0" applyFont="1" applyFill="1" applyBorder="1" applyAlignment="1">
      <alignment horizontal="left" vertical="top" wrapText="1"/>
    </xf>
    <xf numFmtId="0" fontId="73" fillId="0" borderId="15" xfId="0" applyFont="1" applyBorder="1" applyAlignment="1">
      <alignment horizontal="left" vertical="center" wrapText="1"/>
    </xf>
    <xf numFmtId="0" fontId="73" fillId="0" borderId="14" xfId="0" applyFont="1" applyBorder="1" applyAlignment="1">
      <alignment horizontal="left" vertical="center" wrapText="1"/>
    </xf>
    <xf numFmtId="0" fontId="66" fillId="0" borderId="19" xfId="0" applyFont="1" applyFill="1" applyBorder="1" applyAlignment="1" applyProtection="1">
      <alignment horizontal="left" vertical="top" wrapText="1"/>
      <protection locked="0"/>
    </xf>
    <xf numFmtId="0" fontId="66" fillId="37" borderId="15" xfId="0" applyFont="1" applyFill="1" applyBorder="1" applyAlignment="1">
      <alignment horizontal="left" vertical="top" wrapText="1"/>
    </xf>
    <xf numFmtId="0" fontId="66" fillId="37" borderId="16" xfId="0" applyFont="1" applyFill="1" applyBorder="1" applyAlignment="1">
      <alignment horizontal="left" vertical="top" wrapText="1"/>
    </xf>
    <xf numFmtId="0" fontId="65" fillId="37" borderId="16" xfId="0" applyFont="1" applyFill="1" applyBorder="1" applyAlignment="1">
      <alignment horizontal="left" vertical="top" wrapText="1"/>
    </xf>
    <xf numFmtId="0" fontId="65" fillId="37" borderId="14" xfId="0" applyFont="1" applyFill="1" applyBorder="1" applyAlignment="1">
      <alignment horizontal="left" vertical="top" wrapText="1"/>
    </xf>
    <xf numFmtId="0" fontId="65" fillId="37" borderId="11" xfId="0" applyFont="1" applyFill="1" applyBorder="1" applyAlignment="1">
      <alignment vertical="top"/>
    </xf>
    <xf numFmtId="0" fontId="65" fillId="37" borderId="18" xfId="0" applyFont="1" applyFill="1" applyBorder="1" applyAlignment="1">
      <alignment vertical="top"/>
    </xf>
    <xf numFmtId="0" fontId="65" fillId="37" borderId="12" xfId="0" applyFont="1" applyFill="1" applyBorder="1" applyAlignment="1">
      <alignment vertical="top"/>
    </xf>
    <xf numFmtId="0" fontId="65" fillId="37" borderId="11" xfId="0" applyFont="1" applyFill="1" applyBorder="1" applyAlignment="1">
      <alignment horizontal="left" vertical="top" wrapText="1"/>
    </xf>
    <xf numFmtId="0" fontId="65" fillId="37" borderId="18" xfId="0" applyFont="1" applyFill="1" applyBorder="1" applyAlignment="1">
      <alignment horizontal="left" vertical="top" wrapText="1"/>
    </xf>
    <xf numFmtId="0" fontId="65" fillId="37" borderId="12" xfId="0" applyFont="1" applyFill="1" applyBorder="1" applyAlignment="1">
      <alignment horizontal="left" vertical="top" wrapText="1"/>
    </xf>
    <xf numFmtId="0" fontId="65" fillId="0" borderId="16" xfId="0" applyFont="1" applyFill="1" applyBorder="1" applyAlignment="1">
      <alignment horizontal="left" vertical="top" wrapText="1"/>
    </xf>
    <xf numFmtId="0" fontId="65" fillId="0" borderId="14" xfId="0" applyFont="1" applyFill="1" applyBorder="1" applyAlignment="1">
      <alignment horizontal="left" vertical="top" wrapText="1"/>
    </xf>
  </cellXfs>
  <cellStyles count="13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2 3 3" xfId="84"/>
    <cellStyle name="Normalny 10 3" xfId="85"/>
    <cellStyle name="Normalny 11" xfId="86"/>
    <cellStyle name="Normalny 11 2" xfId="87"/>
    <cellStyle name="Normalny 11 4" xfId="88"/>
    <cellStyle name="Normalny 12" xfId="89"/>
    <cellStyle name="Normalny 12 2" xfId="90"/>
    <cellStyle name="Normalny 13" xfId="91"/>
    <cellStyle name="Normalny 14" xfId="92"/>
    <cellStyle name="Normalny 14 2" xfId="93"/>
    <cellStyle name="Normalny 15" xfId="94"/>
    <cellStyle name="Normalny 16" xfId="95"/>
    <cellStyle name="Normalny 2" xfId="96"/>
    <cellStyle name="Normalny 2 2" xfId="97"/>
    <cellStyle name="Normalny 2 2 2" xfId="98"/>
    <cellStyle name="Normalny 2 2 3" xfId="99"/>
    <cellStyle name="Normalny 2 3" xfId="100"/>
    <cellStyle name="Normalny 2 4" xfId="101"/>
    <cellStyle name="Normalny 2 5" xfId="102"/>
    <cellStyle name="Normalny 3" xfId="103"/>
    <cellStyle name="Normalny 3 2" xfId="104"/>
    <cellStyle name="Normalny 4" xfId="105"/>
    <cellStyle name="Normalny 4 2" xfId="106"/>
    <cellStyle name="Normalny 4 3" xfId="107"/>
    <cellStyle name="Normalny 4 4" xfId="108"/>
    <cellStyle name="Normalny 5" xfId="109"/>
    <cellStyle name="Normalny 5 2" xfId="110"/>
    <cellStyle name="Normalny 5 2 4" xfId="111"/>
    <cellStyle name="Normalny 5 3" xfId="112"/>
    <cellStyle name="Normalny 6" xfId="113"/>
    <cellStyle name="Normalny 6 2" xfId="114"/>
    <cellStyle name="Normalny 7" xfId="115"/>
    <cellStyle name="Normalny 7 2" xfId="116"/>
    <cellStyle name="Normalny 7 3" xfId="117"/>
    <cellStyle name="Normalny 8" xfId="118"/>
    <cellStyle name="Normalny 9" xfId="119"/>
    <cellStyle name="Obliczenia" xfId="120"/>
    <cellStyle name="Followed Hyperlink" xfId="121"/>
    <cellStyle name="Percent" xfId="122"/>
    <cellStyle name="Procentowy 2" xfId="123"/>
    <cellStyle name="Procentowy 2 2" xfId="124"/>
    <cellStyle name="Procentowy 3" xfId="125"/>
    <cellStyle name="Standard_ICP_05_1500" xfId="126"/>
    <cellStyle name="Suma" xfId="127"/>
    <cellStyle name="TableStyleLight1" xfId="128"/>
    <cellStyle name="Tekst objaśnienia" xfId="129"/>
    <cellStyle name="Tekst ostrzeżenia" xfId="130"/>
    <cellStyle name="Tytuł" xfId="131"/>
    <cellStyle name="Uwaga" xfId="132"/>
    <cellStyle name="Currency" xfId="133"/>
    <cellStyle name="Currency [0]" xfId="134"/>
    <cellStyle name="Walutowy 2" xfId="135"/>
    <cellStyle name="Walutowy 2 2" xfId="136"/>
    <cellStyle name="Walutowy 2 3" xfId="137"/>
    <cellStyle name="Walutowy 2 4" xfId="138"/>
    <cellStyle name="Walutowy 3" xfId="139"/>
    <cellStyle name="Walutowy 3 2" xfId="140"/>
    <cellStyle name="Walutowy 3 3" xfId="141"/>
    <cellStyle name="Walutowy 4" xfId="142"/>
    <cellStyle name="Walutowy 4 2" xfId="143"/>
    <cellStyle name="Walutowy 5" xfId="144"/>
    <cellStyle name="Walutowy 6" xfId="145"/>
    <cellStyle name="Zły"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G79"/>
  <sheetViews>
    <sheetView showGridLines="0" view="pageBreakPreview" zoomScale="98" zoomScaleNormal="98" zoomScaleSheetLayoutView="98" zoomScalePageLayoutView="115" workbookViewId="0" topLeftCell="A58">
      <selection activeCell="E17" sqref="E17"/>
    </sheetView>
  </sheetViews>
  <sheetFormatPr defaultColWidth="9.00390625" defaultRowHeight="12.75"/>
  <cols>
    <col min="1" max="1" width="9.125" style="6" customWidth="1"/>
    <col min="2" max="2" width="7.125" style="6" customWidth="1"/>
    <col min="3" max="4" width="30.00390625" style="6" customWidth="1"/>
    <col min="5" max="5" width="41.625" style="7" customWidth="1"/>
    <col min="6" max="9" width="9.125" style="6" customWidth="1"/>
    <col min="10" max="10" width="22.25390625" style="6" customWidth="1"/>
    <col min="11" max="12" width="16.125" style="6" customWidth="1"/>
    <col min="13" max="16384" width="9.125" style="6" customWidth="1"/>
  </cols>
  <sheetData>
    <row r="1" ht="15">
      <c r="E1" s="121" t="s">
        <v>67</v>
      </c>
    </row>
    <row r="2" spans="3:5" ht="15">
      <c r="C2" s="122"/>
      <c r="D2" s="122" t="s">
        <v>31</v>
      </c>
      <c r="E2" s="122"/>
    </row>
    <row r="4" spans="3:4" ht="15">
      <c r="C4" s="6" t="s">
        <v>23</v>
      </c>
      <c r="D4" s="6" t="s">
        <v>65</v>
      </c>
    </row>
    <row r="6" spans="3:5" ht="22.5" customHeight="1">
      <c r="C6" s="6" t="s">
        <v>22</v>
      </c>
      <c r="D6" s="152" t="s">
        <v>66</v>
      </c>
      <c r="E6" s="152"/>
    </row>
    <row r="8" spans="3:5" ht="15">
      <c r="C8" s="8" t="s">
        <v>20</v>
      </c>
      <c r="D8" s="155"/>
      <c r="E8" s="156"/>
    </row>
    <row r="9" spans="3:5" ht="15">
      <c r="C9" s="8" t="s">
        <v>24</v>
      </c>
      <c r="D9" s="157"/>
      <c r="E9" s="158"/>
    </row>
    <row r="10" spans="3:5" ht="15">
      <c r="C10" s="8" t="s">
        <v>19</v>
      </c>
      <c r="D10" s="146"/>
      <c r="E10" s="147"/>
    </row>
    <row r="11" spans="3:5" ht="15">
      <c r="C11" s="8" t="s">
        <v>25</v>
      </c>
      <c r="D11" s="146"/>
      <c r="E11" s="147"/>
    </row>
    <row r="12" spans="3:5" ht="15">
      <c r="C12" s="8" t="s">
        <v>26</v>
      </c>
      <c r="D12" s="146"/>
      <c r="E12" s="147"/>
    </row>
    <row r="13" spans="3:5" ht="15">
      <c r="C13" s="8" t="s">
        <v>27</v>
      </c>
      <c r="D13" s="146"/>
      <c r="E13" s="147"/>
    </row>
    <row r="14" spans="3:5" ht="15">
      <c r="C14" s="8" t="s">
        <v>28</v>
      </c>
      <c r="D14" s="146"/>
      <c r="E14" s="147"/>
    </row>
    <row r="15" spans="3:5" ht="15">
      <c r="C15" s="8" t="s">
        <v>29</v>
      </c>
      <c r="D15" s="146"/>
      <c r="E15" s="147"/>
    </row>
    <row r="16" spans="3:5" ht="15">
      <c r="C16" s="8" t="s">
        <v>30</v>
      </c>
      <c r="D16" s="146"/>
      <c r="E16" s="147"/>
    </row>
    <row r="17" spans="4:5" ht="10.5" customHeight="1">
      <c r="D17" s="5"/>
      <c r="E17" s="125"/>
    </row>
    <row r="18" spans="2:5" ht="15">
      <c r="B18" s="6" t="s">
        <v>1</v>
      </c>
      <c r="C18" s="153" t="s">
        <v>69</v>
      </c>
      <c r="D18" s="154"/>
      <c r="E18" s="126"/>
    </row>
    <row r="19" spans="4:5" ht="8.25" customHeight="1">
      <c r="D19" s="1"/>
      <c r="E19" s="126"/>
    </row>
    <row r="20" spans="2:5" ht="21" customHeight="1">
      <c r="B20" s="124" t="s">
        <v>40</v>
      </c>
      <c r="C20" s="148" t="s">
        <v>0</v>
      </c>
      <c r="D20" s="148"/>
      <c r="E20" s="148"/>
    </row>
    <row r="21" spans="2:5" ht="15">
      <c r="B21" s="8">
        <v>1</v>
      </c>
      <c r="C21" s="145">
        <f>'część 1'!B3</f>
        <v>0</v>
      </c>
      <c r="D21" s="145"/>
      <c r="E21" s="145"/>
    </row>
    <row r="22" spans="2:5" ht="15">
      <c r="B22" s="8">
        <v>2</v>
      </c>
      <c r="C22" s="145">
        <f>'część 2'!B3</f>
        <v>0</v>
      </c>
      <c r="D22" s="145"/>
      <c r="E22" s="145"/>
    </row>
    <row r="23" spans="2:5" ht="15">
      <c r="B23" s="8">
        <v>3</v>
      </c>
      <c r="C23" s="145">
        <f>'część 3'!B3</f>
        <v>0</v>
      </c>
      <c r="D23" s="145"/>
      <c r="E23" s="145"/>
    </row>
    <row r="24" spans="2:5" ht="15">
      <c r="B24" s="8">
        <v>4</v>
      </c>
      <c r="C24" s="145">
        <f>'część 4'!B3</f>
        <v>0</v>
      </c>
      <c r="D24" s="145"/>
      <c r="E24" s="145"/>
    </row>
    <row r="25" spans="2:5" ht="15">
      <c r="B25" s="8">
        <v>5</v>
      </c>
      <c r="C25" s="145">
        <f>'część 5'!B3</f>
        <v>0</v>
      </c>
      <c r="D25" s="145"/>
      <c r="E25" s="145"/>
    </row>
    <row r="26" spans="2:5" ht="15">
      <c r="B26" s="8">
        <v>6</v>
      </c>
      <c r="C26" s="145">
        <f>'część 6'!B3</f>
        <v>0</v>
      </c>
      <c r="D26" s="145"/>
      <c r="E26" s="145"/>
    </row>
    <row r="27" spans="2:5" ht="15">
      <c r="B27" s="8">
        <v>7</v>
      </c>
      <c r="C27" s="145">
        <f>'część 7'!B3</f>
        <v>0</v>
      </c>
      <c r="D27" s="145"/>
      <c r="E27" s="145"/>
    </row>
    <row r="28" spans="2:5" ht="15">
      <c r="B28" s="8">
        <v>8</v>
      </c>
      <c r="C28" s="145">
        <f>'część 8'!B3</f>
        <v>0</v>
      </c>
      <c r="D28" s="145"/>
      <c r="E28" s="145"/>
    </row>
    <row r="29" spans="2:5" ht="15">
      <c r="B29" s="8">
        <v>9</v>
      </c>
      <c r="C29" s="145">
        <f>'część 9'!B3</f>
        <v>0</v>
      </c>
      <c r="D29" s="145"/>
      <c r="E29" s="145"/>
    </row>
    <row r="30" spans="2:5" ht="15">
      <c r="B30" s="8">
        <v>10</v>
      </c>
      <c r="C30" s="145">
        <f>'część 10'!B3</f>
        <v>0</v>
      </c>
      <c r="D30" s="145"/>
      <c r="E30" s="145"/>
    </row>
    <row r="31" spans="2:5" ht="15">
      <c r="B31" s="8">
        <v>11</v>
      </c>
      <c r="C31" s="145">
        <f>'część 11'!B3</f>
        <v>0</v>
      </c>
      <c r="D31" s="145"/>
      <c r="E31" s="145"/>
    </row>
    <row r="32" spans="2:5" ht="15">
      <c r="B32" s="8">
        <v>12</v>
      </c>
      <c r="C32" s="145">
        <f>'część 12'!B3</f>
        <v>0</v>
      </c>
      <c r="D32" s="145"/>
      <c r="E32" s="145"/>
    </row>
    <row r="33" spans="2:5" ht="15">
      <c r="B33" s="8">
        <v>13</v>
      </c>
      <c r="C33" s="145">
        <f>'część 13'!B3</f>
        <v>0</v>
      </c>
      <c r="D33" s="145"/>
      <c r="E33" s="145"/>
    </row>
    <row r="34" spans="2:5" ht="15">
      <c r="B34" s="8">
        <v>14</v>
      </c>
      <c r="C34" s="145">
        <f>'część 14'!B3</f>
        <v>0</v>
      </c>
      <c r="D34" s="145"/>
      <c r="E34" s="145"/>
    </row>
    <row r="35" spans="2:5" ht="15">
      <c r="B35" s="8">
        <v>15</v>
      </c>
      <c r="C35" s="145">
        <f>'część 15'!B3</f>
        <v>0</v>
      </c>
      <c r="D35" s="145"/>
      <c r="E35" s="145"/>
    </row>
    <row r="36" spans="2:5" ht="15">
      <c r="B36" s="8">
        <v>16</v>
      </c>
      <c r="C36" s="145">
        <f>'część 16'!B3</f>
        <v>0</v>
      </c>
      <c r="D36" s="145"/>
      <c r="E36" s="145"/>
    </row>
    <row r="37" spans="2:5" ht="15">
      <c r="B37" s="8">
        <v>17</v>
      </c>
      <c r="C37" s="145">
        <f>'część 17'!B3</f>
        <v>0</v>
      </c>
      <c r="D37" s="145"/>
      <c r="E37" s="145"/>
    </row>
    <row r="38" spans="2:5" ht="15">
      <c r="B38" s="8">
        <v>18</v>
      </c>
      <c r="C38" s="145">
        <f>'część 18'!B3</f>
        <v>0</v>
      </c>
      <c r="D38" s="145"/>
      <c r="E38" s="145"/>
    </row>
    <row r="39" spans="2:5" ht="15">
      <c r="B39" s="8">
        <v>19</v>
      </c>
      <c r="C39" s="149">
        <f>'część 19'!B3</f>
        <v>0</v>
      </c>
      <c r="D39" s="150"/>
      <c r="E39" s="151"/>
    </row>
    <row r="40" spans="2:5" ht="15">
      <c r="B40" s="8">
        <v>20</v>
      </c>
      <c r="C40" s="149">
        <f>'część 20'!B3</f>
        <v>0</v>
      </c>
      <c r="D40" s="150"/>
      <c r="E40" s="151"/>
    </row>
    <row r="41" spans="2:5" ht="15">
      <c r="B41" s="8">
        <v>21</v>
      </c>
      <c r="C41" s="149">
        <f>'część 21'!B3</f>
        <v>0</v>
      </c>
      <c r="D41" s="150"/>
      <c r="E41" s="151"/>
    </row>
    <row r="42" spans="2:5" ht="15">
      <c r="B42" s="8">
        <v>22</v>
      </c>
      <c r="C42" s="149">
        <f>'część 22'!B3</f>
        <v>0</v>
      </c>
      <c r="D42" s="150"/>
      <c r="E42" s="151"/>
    </row>
    <row r="43" spans="2:5" ht="15">
      <c r="B43" s="8">
        <v>23</v>
      </c>
      <c r="C43" s="149">
        <f>'część 23'!B3</f>
        <v>0</v>
      </c>
      <c r="D43" s="150"/>
      <c r="E43" s="151"/>
    </row>
    <row r="44" spans="2:5" ht="15">
      <c r="B44" s="8">
        <v>24</v>
      </c>
      <c r="C44" s="149">
        <f>'część 24'!B3</f>
        <v>0</v>
      </c>
      <c r="D44" s="150"/>
      <c r="E44" s="151"/>
    </row>
    <row r="45" spans="2:5" ht="15" customHeight="1">
      <c r="B45" s="8">
        <v>25</v>
      </c>
      <c r="C45" s="149">
        <f>'część 25'!B3</f>
        <v>0</v>
      </c>
      <c r="D45" s="150"/>
      <c r="E45" s="151"/>
    </row>
    <row r="46" spans="2:5" ht="15">
      <c r="B46" s="8">
        <v>26</v>
      </c>
      <c r="C46" s="149">
        <f>'część 26'!B3</f>
        <v>0</v>
      </c>
      <c r="D46" s="150"/>
      <c r="E46" s="151"/>
    </row>
    <row r="47" spans="2:7" ht="27.75" customHeight="1">
      <c r="B47" s="8">
        <v>27</v>
      </c>
      <c r="C47" s="149">
        <f>'część 27'!B3</f>
        <v>0</v>
      </c>
      <c r="D47" s="150"/>
      <c r="E47" s="151"/>
      <c r="F47" s="159" t="s">
        <v>68</v>
      </c>
      <c r="G47" s="160"/>
    </row>
    <row r="48" spans="2:5" ht="15">
      <c r="B48" s="8">
        <v>28</v>
      </c>
      <c r="C48" s="149">
        <f>'część 28'!B3</f>
        <v>0</v>
      </c>
      <c r="D48" s="150"/>
      <c r="E48" s="151"/>
    </row>
    <row r="49" spans="3:5" ht="15">
      <c r="C49" s="127"/>
      <c r="D49" s="127"/>
      <c r="E49" s="127"/>
    </row>
    <row r="50" spans="2:5" ht="32.25" customHeight="1">
      <c r="B50" s="128" t="s">
        <v>2</v>
      </c>
      <c r="C50" s="161" t="s">
        <v>70</v>
      </c>
      <c r="D50" s="161"/>
      <c r="E50" s="161"/>
    </row>
    <row r="51" spans="2:5" ht="20.25" customHeight="1">
      <c r="B51" s="129" t="s">
        <v>3</v>
      </c>
      <c r="C51" s="162" t="s">
        <v>71</v>
      </c>
      <c r="D51" s="163"/>
      <c r="E51" s="164"/>
    </row>
    <row r="52" spans="2:5" ht="81" customHeight="1">
      <c r="B52" s="128" t="s">
        <v>4</v>
      </c>
      <c r="C52" s="165" t="s">
        <v>93</v>
      </c>
      <c r="D52" s="165"/>
      <c r="E52" s="165"/>
    </row>
    <row r="53" spans="2:5" ht="15">
      <c r="B53" s="128" t="s">
        <v>17</v>
      </c>
      <c r="C53" s="166" t="s">
        <v>72</v>
      </c>
      <c r="D53" s="166"/>
      <c r="E53" s="131"/>
    </row>
    <row r="54" spans="2:5" ht="93.75" customHeight="1">
      <c r="B54" s="128"/>
      <c r="C54" s="132" t="s">
        <v>73</v>
      </c>
      <c r="D54" s="166" t="s">
        <v>74</v>
      </c>
      <c r="E54" s="166"/>
    </row>
    <row r="55" spans="2:5" ht="15">
      <c r="B55" s="128"/>
      <c r="C55" s="133"/>
      <c r="D55" s="133" t="s">
        <v>75</v>
      </c>
      <c r="E55" s="134"/>
    </row>
    <row r="56" spans="2:5" ht="53.25" customHeight="1">
      <c r="B56" s="129" t="s">
        <v>21</v>
      </c>
      <c r="C56" s="167" t="s">
        <v>81</v>
      </c>
      <c r="D56" s="167"/>
      <c r="E56" s="167"/>
    </row>
    <row r="57" spans="2:5" ht="95.25" customHeight="1">
      <c r="B57" s="129" t="s">
        <v>5</v>
      </c>
      <c r="C57" s="167" t="s">
        <v>211</v>
      </c>
      <c r="D57" s="167"/>
      <c r="E57" s="167"/>
    </row>
    <row r="58" spans="2:5" ht="34.5" customHeight="1">
      <c r="B58" s="129" t="s">
        <v>6</v>
      </c>
      <c r="C58" s="167" t="s">
        <v>76</v>
      </c>
      <c r="D58" s="168"/>
      <c r="E58" s="168"/>
    </row>
    <row r="59" spans="2:5" ht="22.5" customHeight="1">
      <c r="B59" s="128" t="s">
        <v>13</v>
      </c>
      <c r="C59" s="163" t="s">
        <v>78</v>
      </c>
      <c r="D59" s="162"/>
      <c r="E59" s="162"/>
    </row>
    <row r="60" spans="2:5" ht="32.25" customHeight="1">
      <c r="B60" s="129" t="s">
        <v>77</v>
      </c>
      <c r="C60" s="167" t="s">
        <v>18</v>
      </c>
      <c r="D60" s="168"/>
      <c r="E60" s="168"/>
    </row>
    <row r="61" spans="2:5" ht="95.25" customHeight="1">
      <c r="B61" s="129" t="s">
        <v>79</v>
      </c>
      <c r="C61" s="167" t="s">
        <v>212</v>
      </c>
      <c r="D61" s="169"/>
      <c r="E61" s="169"/>
    </row>
    <row r="62" spans="2:5" ht="15">
      <c r="B62" s="129" t="s">
        <v>80</v>
      </c>
      <c r="C62" s="135" t="s">
        <v>7</v>
      </c>
      <c r="D62" s="130"/>
      <c r="E62" s="129"/>
    </row>
    <row r="63" spans="2:5" ht="15">
      <c r="B63" s="129"/>
      <c r="C63" s="130"/>
      <c r="D63" s="130"/>
      <c r="E63" s="136"/>
    </row>
    <row r="64" spans="2:5" ht="15">
      <c r="B64" s="129"/>
      <c r="C64" s="170" t="s">
        <v>14</v>
      </c>
      <c r="D64" s="171"/>
      <c r="E64" s="172"/>
    </row>
    <row r="65" spans="2:5" ht="15">
      <c r="B65" s="129"/>
      <c r="C65" s="170" t="s">
        <v>8</v>
      </c>
      <c r="D65" s="172"/>
      <c r="E65" s="138"/>
    </row>
    <row r="66" spans="2:5" ht="15">
      <c r="B66" s="129"/>
      <c r="C66" s="174"/>
      <c r="D66" s="175"/>
      <c r="E66" s="138"/>
    </row>
    <row r="67" spans="2:5" ht="15">
      <c r="B67" s="129"/>
      <c r="C67" s="174"/>
      <c r="D67" s="175"/>
      <c r="E67" s="138"/>
    </row>
    <row r="68" spans="2:5" ht="15">
      <c r="B68" s="129"/>
      <c r="C68" s="174"/>
      <c r="D68" s="175"/>
      <c r="E68" s="138"/>
    </row>
    <row r="69" spans="2:5" ht="15">
      <c r="B69" s="129"/>
      <c r="C69" s="139" t="s">
        <v>10</v>
      </c>
      <c r="D69" s="139"/>
      <c r="E69" s="136"/>
    </row>
    <row r="70" spans="2:5" ht="15">
      <c r="B70" s="129"/>
      <c r="C70" s="170" t="s">
        <v>15</v>
      </c>
      <c r="D70" s="171"/>
      <c r="E70" s="172"/>
    </row>
    <row r="71" spans="2:5" ht="15">
      <c r="B71" s="129"/>
      <c r="C71" s="140" t="s">
        <v>8</v>
      </c>
      <c r="D71" s="137" t="s">
        <v>9</v>
      </c>
      <c r="E71" s="141" t="s">
        <v>11</v>
      </c>
    </row>
    <row r="72" spans="2:5" ht="15">
      <c r="B72" s="129"/>
      <c r="C72" s="142"/>
      <c r="D72" s="137"/>
      <c r="E72" s="143"/>
    </row>
    <row r="73" spans="2:5" ht="15">
      <c r="B73" s="129"/>
      <c r="C73" s="142"/>
      <c r="D73" s="137"/>
      <c r="E73" s="143"/>
    </row>
    <row r="74" spans="2:5" ht="15">
      <c r="B74" s="129"/>
      <c r="C74" s="139"/>
      <c r="D74" s="139"/>
      <c r="E74" s="136"/>
    </row>
    <row r="75" spans="2:5" ht="15">
      <c r="B75" s="129"/>
      <c r="C75" s="170" t="s">
        <v>16</v>
      </c>
      <c r="D75" s="171"/>
      <c r="E75" s="172"/>
    </row>
    <row r="76" spans="2:5" ht="15">
      <c r="B76" s="129"/>
      <c r="C76" s="176" t="s">
        <v>12</v>
      </c>
      <c r="D76" s="176"/>
      <c r="E76" s="138"/>
    </row>
    <row r="77" spans="2:5" ht="15">
      <c r="B77" s="129"/>
      <c r="C77" s="173"/>
      <c r="D77" s="173"/>
      <c r="E77" s="138"/>
    </row>
    <row r="78" spans="3:5" ht="15">
      <c r="C78" s="127"/>
      <c r="D78" s="127"/>
      <c r="E78" s="127"/>
    </row>
    <row r="79" spans="3:5" ht="34.5" customHeight="1">
      <c r="C79" s="123"/>
      <c r="D79" s="144"/>
      <c r="E79" s="144"/>
    </row>
  </sheetData>
  <sheetProtection/>
  <mergeCells count="61">
    <mergeCell ref="C77:D77"/>
    <mergeCell ref="C66:D66"/>
    <mergeCell ref="C67:D67"/>
    <mergeCell ref="C68:D68"/>
    <mergeCell ref="C70:E70"/>
    <mergeCell ref="C75:E75"/>
    <mergeCell ref="C76:D76"/>
    <mergeCell ref="C58:E58"/>
    <mergeCell ref="C59:E59"/>
    <mergeCell ref="C60:E60"/>
    <mergeCell ref="C61:E61"/>
    <mergeCell ref="C64:E64"/>
    <mergeCell ref="C65:D65"/>
    <mergeCell ref="C52:E52"/>
    <mergeCell ref="C53:D53"/>
    <mergeCell ref="D54:E54"/>
    <mergeCell ref="C56:E56"/>
    <mergeCell ref="C57:E57"/>
    <mergeCell ref="C46:E46"/>
    <mergeCell ref="C47:E47"/>
    <mergeCell ref="C48:E48"/>
    <mergeCell ref="F47:G47"/>
    <mergeCell ref="C50:E50"/>
    <mergeCell ref="C51:E51"/>
    <mergeCell ref="C40:E40"/>
    <mergeCell ref="C41:E41"/>
    <mergeCell ref="C42:E42"/>
    <mergeCell ref="C43:E43"/>
    <mergeCell ref="C44:E44"/>
    <mergeCell ref="C45:E45"/>
    <mergeCell ref="C33:E33"/>
    <mergeCell ref="C34:E34"/>
    <mergeCell ref="C35:E35"/>
    <mergeCell ref="C36:E36"/>
    <mergeCell ref="C37:E37"/>
    <mergeCell ref="C38:E38"/>
    <mergeCell ref="C39:E39"/>
    <mergeCell ref="D6:E6"/>
    <mergeCell ref="D13:E13"/>
    <mergeCell ref="C18:D18"/>
    <mergeCell ref="D11:E11"/>
    <mergeCell ref="D14:E14"/>
    <mergeCell ref="D8:E8"/>
    <mergeCell ref="D9:E9"/>
    <mergeCell ref="D10:E10"/>
    <mergeCell ref="D12:E12"/>
    <mergeCell ref="D16:E16"/>
    <mergeCell ref="D15:E15"/>
    <mergeCell ref="C20:E20"/>
    <mergeCell ref="C21:E21"/>
    <mergeCell ref="C22:E22"/>
    <mergeCell ref="C29:E29"/>
    <mergeCell ref="C30:E30"/>
    <mergeCell ref="C31:E31"/>
    <mergeCell ref="C32:E32"/>
    <mergeCell ref="C23:E23"/>
    <mergeCell ref="C24:E24"/>
    <mergeCell ref="C25:E25"/>
    <mergeCell ref="C26:E26"/>
    <mergeCell ref="C27:E27"/>
    <mergeCell ref="C28:E28"/>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75"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130" zoomScaleNormal="130" zoomScaleSheetLayoutView="130" zoomScalePageLayoutView="85" workbookViewId="0" topLeftCell="A1">
      <selection activeCell="B13" sqref="B13"/>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5">
      <c r="A3" s="8" t="s">
        <v>49</v>
      </c>
      <c r="B3" s="11">
        <f>I7</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104.25" customHeight="1">
      <c r="A7" s="47">
        <v>1</v>
      </c>
      <c r="B7" s="82" t="s">
        <v>197</v>
      </c>
      <c r="C7" s="52">
        <v>230</v>
      </c>
      <c r="D7" s="54" t="s">
        <v>63</v>
      </c>
      <c r="E7" s="17"/>
      <c r="F7" s="17"/>
      <c r="G7" s="18"/>
      <c r="H7" s="18"/>
      <c r="I7" s="28">
        <f>C7*H7</f>
        <v>0</v>
      </c>
      <c r="J7" s="16"/>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130" zoomScaleNormal="120" zoomScaleSheetLayoutView="130" zoomScalePageLayoutView="85" workbookViewId="0" topLeftCell="A1">
      <selection activeCell="B10" sqref="B10"/>
    </sheetView>
  </sheetViews>
  <sheetFormatPr defaultColWidth="9.00390625" defaultRowHeight="12.75"/>
  <cols>
    <col min="1" max="1" width="8.875" style="1" customWidth="1"/>
    <col min="2" max="2" width="74.875" style="1" customWidth="1"/>
    <col min="3" max="3" width="9.75390625" style="1" customWidth="1"/>
    <col min="4" max="4" width="14.1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50</v>
      </c>
      <c r="B3" s="11">
        <f>SUM(I7:I7)</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182.25" customHeight="1">
      <c r="A7" s="47">
        <v>1</v>
      </c>
      <c r="B7" s="83" t="s">
        <v>198</v>
      </c>
      <c r="C7" s="52">
        <v>1500</v>
      </c>
      <c r="D7" s="54" t="s">
        <v>63</v>
      </c>
      <c r="E7" s="17"/>
      <c r="F7" s="17"/>
      <c r="G7" s="18"/>
      <c r="H7" s="18"/>
      <c r="I7" s="28">
        <f>C7*H7</f>
        <v>0</v>
      </c>
      <c r="J7" s="16"/>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3"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R13"/>
  <sheetViews>
    <sheetView showGridLines="0" view="pageBreakPreview" zoomScaleNormal="80" zoomScaleSheetLayoutView="100" zoomScalePageLayoutView="85" workbookViewId="0" topLeftCell="A1">
      <selection activeCell="C14" sqref="C14"/>
    </sheetView>
  </sheetViews>
  <sheetFormatPr defaultColWidth="9.00390625" defaultRowHeight="12.75"/>
  <cols>
    <col min="1" max="1" width="9.25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9.5" customHeight="1">
      <c r="A3" s="8" t="s">
        <v>51</v>
      </c>
      <c r="B3" s="11">
        <f>I7+I8+I9+I10+I11+I12</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23.25" customHeight="1">
      <c r="A7" s="47">
        <v>1</v>
      </c>
      <c r="B7" s="61" t="s">
        <v>126</v>
      </c>
      <c r="C7" s="52">
        <v>20</v>
      </c>
      <c r="D7" s="54" t="s">
        <v>95</v>
      </c>
      <c r="E7" s="17"/>
      <c r="F7" s="17"/>
      <c r="G7" s="18"/>
      <c r="H7" s="18"/>
      <c r="I7" s="28">
        <f aca="true" t="shared" si="0" ref="I7:I12">C7*H7</f>
        <v>0</v>
      </c>
      <c r="J7" s="16"/>
      <c r="O7" s="1"/>
    </row>
    <row r="8" spans="1:9" ht="36" customHeight="1">
      <c r="A8" s="47">
        <v>2</v>
      </c>
      <c r="B8" s="61" t="s">
        <v>127</v>
      </c>
      <c r="C8" s="52">
        <v>20</v>
      </c>
      <c r="D8" s="54" t="s">
        <v>95</v>
      </c>
      <c r="E8" s="8"/>
      <c r="F8" s="8"/>
      <c r="G8" s="8"/>
      <c r="H8" s="8"/>
      <c r="I8" s="28">
        <f t="shared" si="0"/>
        <v>0</v>
      </c>
    </row>
    <row r="9" spans="1:9" ht="15">
      <c r="A9" s="87">
        <v>3</v>
      </c>
      <c r="B9" s="61" t="s">
        <v>128</v>
      </c>
      <c r="C9" s="52">
        <v>20</v>
      </c>
      <c r="D9" s="54" t="s">
        <v>95</v>
      </c>
      <c r="E9" s="8"/>
      <c r="F9" s="8"/>
      <c r="G9" s="8"/>
      <c r="H9" s="8"/>
      <c r="I9" s="28">
        <f t="shared" si="0"/>
        <v>0</v>
      </c>
    </row>
    <row r="10" spans="1:9" ht="30">
      <c r="A10" s="87">
        <v>4</v>
      </c>
      <c r="B10" s="61" t="s">
        <v>129</v>
      </c>
      <c r="C10" s="52">
        <v>20</v>
      </c>
      <c r="D10" s="54" t="s">
        <v>95</v>
      </c>
      <c r="E10" s="8"/>
      <c r="F10" s="8"/>
      <c r="G10" s="8"/>
      <c r="H10" s="8"/>
      <c r="I10" s="28">
        <f t="shared" si="0"/>
        <v>0</v>
      </c>
    </row>
    <row r="11" spans="1:9" ht="30">
      <c r="A11" s="87">
        <v>5</v>
      </c>
      <c r="B11" s="61" t="s">
        <v>130</v>
      </c>
      <c r="C11" s="52">
        <v>20</v>
      </c>
      <c r="D11" s="54" t="s">
        <v>95</v>
      </c>
      <c r="E11" s="8"/>
      <c r="F11" s="8"/>
      <c r="G11" s="8"/>
      <c r="H11" s="8"/>
      <c r="I11" s="28">
        <f t="shared" si="0"/>
        <v>0</v>
      </c>
    </row>
    <row r="12" spans="1:9" ht="15">
      <c r="A12" s="87">
        <v>6</v>
      </c>
      <c r="B12" s="61" t="s">
        <v>131</v>
      </c>
      <c r="C12" s="52">
        <v>50</v>
      </c>
      <c r="D12" s="54" t="s">
        <v>95</v>
      </c>
      <c r="E12" s="8"/>
      <c r="F12" s="8"/>
      <c r="G12" s="8"/>
      <c r="H12" s="8"/>
      <c r="I12" s="28">
        <f t="shared" si="0"/>
        <v>0</v>
      </c>
    </row>
    <row r="13" spans="2:4" ht="15">
      <c r="B13" s="84" t="s">
        <v>132</v>
      </c>
      <c r="C13" s="85"/>
      <c r="D13" s="86"/>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R10"/>
  <sheetViews>
    <sheetView showGridLines="0" view="pageBreakPreview" zoomScaleSheetLayoutView="100" zoomScalePageLayoutView="85" workbookViewId="0" topLeftCell="A1">
      <selection activeCell="B4" sqref="B4"/>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52</v>
      </c>
      <c r="B3" s="11">
        <f>I7+I8+I9+I10</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18.75" customHeight="1">
      <c r="A7" s="77">
        <v>1</v>
      </c>
      <c r="B7" s="89" t="s">
        <v>133</v>
      </c>
      <c r="C7" s="52">
        <v>80</v>
      </c>
      <c r="D7" s="54" t="s">
        <v>95</v>
      </c>
      <c r="E7" s="17"/>
      <c r="F7" s="17"/>
      <c r="G7" s="18"/>
      <c r="H7" s="18"/>
      <c r="I7" s="28">
        <f>C7*H7</f>
        <v>0</v>
      </c>
      <c r="J7" s="16"/>
      <c r="O7" s="1"/>
    </row>
    <row r="8" spans="1:9" ht="15">
      <c r="A8" s="87">
        <v>2</v>
      </c>
      <c r="B8" s="89" t="s">
        <v>134</v>
      </c>
      <c r="C8" s="52">
        <v>20</v>
      </c>
      <c r="D8" s="54" t="s">
        <v>95</v>
      </c>
      <c r="E8" s="8"/>
      <c r="F8" s="8"/>
      <c r="G8" s="8"/>
      <c r="H8" s="8"/>
      <c r="I8" s="28">
        <f>C8*H8</f>
        <v>0</v>
      </c>
    </row>
    <row r="9" spans="1:9" ht="15">
      <c r="A9" s="87">
        <v>3</v>
      </c>
      <c r="B9" s="89" t="s">
        <v>135</v>
      </c>
      <c r="C9" s="52">
        <v>160</v>
      </c>
      <c r="D9" s="54" t="s">
        <v>95</v>
      </c>
      <c r="E9" s="8"/>
      <c r="F9" s="8"/>
      <c r="G9" s="8"/>
      <c r="H9" s="8"/>
      <c r="I9" s="28">
        <f>C9*H9</f>
        <v>0</v>
      </c>
    </row>
    <row r="10" spans="1:9" ht="15">
      <c r="A10" s="87">
        <v>4</v>
      </c>
      <c r="B10" s="89" t="s">
        <v>136</v>
      </c>
      <c r="C10" s="52">
        <v>36.3</v>
      </c>
      <c r="D10" s="54" t="s">
        <v>95</v>
      </c>
      <c r="E10" s="8"/>
      <c r="F10" s="8"/>
      <c r="G10" s="8"/>
      <c r="H10" s="8"/>
      <c r="I10" s="28">
        <f>C10*H10</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R10"/>
  <sheetViews>
    <sheetView showGridLines="0" view="pageBreakPreview" zoomScaleNormal="140" zoomScaleSheetLayoutView="100" zoomScalePageLayoutView="85" workbookViewId="0" topLeftCell="A1">
      <selection activeCell="E21" sqref="E21"/>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53</v>
      </c>
      <c r="B3" s="11">
        <f>I7+I8+I9</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56.25" customHeight="1">
      <c r="A7" s="77">
        <v>1</v>
      </c>
      <c r="B7" s="61" t="s">
        <v>137</v>
      </c>
      <c r="C7" s="52">
        <v>180</v>
      </c>
      <c r="D7" s="54" t="s">
        <v>95</v>
      </c>
      <c r="E7" s="17"/>
      <c r="F7" s="17"/>
      <c r="G7" s="18"/>
      <c r="H7" s="18"/>
      <c r="I7" s="28">
        <f>C7*H7</f>
        <v>0</v>
      </c>
      <c r="J7" s="16"/>
      <c r="O7" s="1"/>
    </row>
    <row r="8" spans="1:9" ht="66.75" customHeight="1">
      <c r="A8" s="87">
        <v>2</v>
      </c>
      <c r="B8" s="89" t="s">
        <v>138</v>
      </c>
      <c r="C8" s="52">
        <v>120</v>
      </c>
      <c r="D8" s="54" t="s">
        <v>95</v>
      </c>
      <c r="E8" s="8"/>
      <c r="F8" s="8"/>
      <c r="G8" s="8"/>
      <c r="H8" s="8"/>
      <c r="I8" s="28">
        <f>C8*H8</f>
        <v>0</v>
      </c>
    </row>
    <row r="9" spans="1:9" ht="67.5" customHeight="1">
      <c r="A9" s="87">
        <v>3</v>
      </c>
      <c r="B9" s="89" t="s">
        <v>139</v>
      </c>
      <c r="C9" s="52">
        <v>90</v>
      </c>
      <c r="D9" s="54" t="s">
        <v>95</v>
      </c>
      <c r="E9" s="8"/>
      <c r="F9" s="8"/>
      <c r="G9" s="8"/>
      <c r="H9" s="8"/>
      <c r="I9" s="28">
        <f>C9*H9</f>
        <v>0</v>
      </c>
    </row>
    <row r="10" spans="2:4" ht="15">
      <c r="B10" s="88" t="s">
        <v>140</v>
      </c>
      <c r="C10" s="90"/>
      <c r="D10" s="90"/>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Normal="110" zoomScaleSheetLayoutView="100" zoomScalePageLayoutView="85" workbookViewId="0" topLeftCell="A1">
      <selection activeCell="B20" sqref="B20"/>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54</v>
      </c>
      <c r="B3" s="11">
        <f>+SUM(I7:I7)</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39" customHeight="1">
      <c r="A7" s="47">
        <v>1</v>
      </c>
      <c r="B7" s="61" t="s">
        <v>141</v>
      </c>
      <c r="C7" s="52">
        <v>150</v>
      </c>
      <c r="D7" s="54" t="s">
        <v>64</v>
      </c>
      <c r="E7" s="17"/>
      <c r="F7" s="17"/>
      <c r="G7" s="18"/>
      <c r="H7" s="18"/>
      <c r="I7" s="28">
        <f>C7*H7</f>
        <v>0</v>
      </c>
      <c r="J7" s="16"/>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R10"/>
  <sheetViews>
    <sheetView showGridLines="0" view="pageBreakPreview" zoomScaleNormal="80" zoomScaleSheetLayoutView="100" zoomScalePageLayoutView="85" workbookViewId="0" topLeftCell="A1">
      <selection activeCell="B9" sqref="B9"/>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55</v>
      </c>
      <c r="B3" s="11">
        <f>I7+I8+I9+I10</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69.75" customHeight="1">
      <c r="A7" s="60">
        <v>1</v>
      </c>
      <c r="B7" s="61" t="s">
        <v>142</v>
      </c>
      <c r="C7" s="52">
        <v>30</v>
      </c>
      <c r="D7" s="54" t="s">
        <v>95</v>
      </c>
      <c r="E7" s="17"/>
      <c r="F7" s="17"/>
      <c r="G7" s="18"/>
      <c r="H7" s="18"/>
      <c r="I7" s="28">
        <f>C7*H7</f>
        <v>0</v>
      </c>
      <c r="J7" s="16"/>
      <c r="O7" s="1"/>
    </row>
    <row r="8" spans="1:9" ht="60">
      <c r="A8" s="60">
        <v>2</v>
      </c>
      <c r="B8" s="61" t="s">
        <v>143</v>
      </c>
      <c r="C8" s="52">
        <v>200</v>
      </c>
      <c r="D8" s="54" t="s">
        <v>95</v>
      </c>
      <c r="E8" s="8"/>
      <c r="F8" s="8"/>
      <c r="G8" s="8"/>
      <c r="H8" s="8"/>
      <c r="I8" s="28">
        <f>C8*H8</f>
        <v>0</v>
      </c>
    </row>
    <row r="9" spans="1:9" ht="341.25" customHeight="1">
      <c r="A9" s="60">
        <v>3</v>
      </c>
      <c r="B9" s="61" t="s">
        <v>145</v>
      </c>
      <c r="C9" s="52">
        <v>250</v>
      </c>
      <c r="D9" s="54" t="s">
        <v>95</v>
      </c>
      <c r="E9" s="8"/>
      <c r="F9" s="8"/>
      <c r="G9" s="8"/>
      <c r="H9" s="8"/>
      <c r="I9" s="28">
        <f>C9*H9</f>
        <v>0</v>
      </c>
    </row>
    <row r="10" spans="1:9" ht="81" customHeight="1">
      <c r="A10" s="60">
        <v>4</v>
      </c>
      <c r="B10" s="61" t="s">
        <v>144</v>
      </c>
      <c r="C10" s="52">
        <v>250</v>
      </c>
      <c r="D10" s="54" t="s">
        <v>95</v>
      </c>
      <c r="E10" s="8"/>
      <c r="F10" s="8"/>
      <c r="G10" s="8"/>
      <c r="H10" s="8"/>
      <c r="I10" s="28">
        <f>C10*H10</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R9"/>
  <sheetViews>
    <sheetView showGridLines="0" view="pageBreakPreview" zoomScaleSheetLayoutView="100" zoomScalePageLayoutView="85" workbookViewId="0" topLeftCell="A1">
      <selection activeCell="E20" sqref="E20"/>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56</v>
      </c>
      <c r="B3" s="11">
        <f>I7+I8+I9</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22.5" customHeight="1">
      <c r="A7" s="59">
        <v>1</v>
      </c>
      <c r="B7" s="61" t="s">
        <v>146</v>
      </c>
      <c r="C7" s="52">
        <v>49500</v>
      </c>
      <c r="D7" s="54" t="s">
        <v>95</v>
      </c>
      <c r="E7" s="17"/>
      <c r="F7" s="17"/>
      <c r="G7" s="18"/>
      <c r="H7" s="18"/>
      <c r="I7" s="28">
        <f>C7*H7</f>
        <v>0</v>
      </c>
      <c r="J7" s="16"/>
      <c r="O7" s="1"/>
    </row>
    <row r="8" spans="1:9" ht="40.5" customHeight="1">
      <c r="A8" s="59">
        <v>2</v>
      </c>
      <c r="B8" s="61" t="s">
        <v>147</v>
      </c>
      <c r="C8" s="52">
        <v>330</v>
      </c>
      <c r="D8" s="54" t="s">
        <v>95</v>
      </c>
      <c r="E8" s="8"/>
      <c r="F8" s="8"/>
      <c r="G8" s="8"/>
      <c r="H8" s="18"/>
      <c r="I8" s="28">
        <f>C8*H8</f>
        <v>0</v>
      </c>
    </row>
    <row r="9" spans="1:9" ht="30">
      <c r="A9" s="59">
        <v>3</v>
      </c>
      <c r="B9" s="61" t="s">
        <v>148</v>
      </c>
      <c r="C9" s="52">
        <v>2310</v>
      </c>
      <c r="D9" s="54" t="s">
        <v>95</v>
      </c>
      <c r="E9" s="8"/>
      <c r="F9" s="8"/>
      <c r="G9" s="8"/>
      <c r="H9" s="8"/>
      <c r="I9" s="28">
        <f>C9*H9</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R8"/>
  <sheetViews>
    <sheetView showGridLines="0" view="pageBreakPreview" zoomScaleSheetLayoutView="100" zoomScalePageLayoutView="85" workbookViewId="0" topLeftCell="A1">
      <selection activeCell="E18" sqref="E18"/>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61</v>
      </c>
      <c r="B3" s="11">
        <f>I7</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38.25" customHeight="1">
      <c r="A7" s="60">
        <v>1</v>
      </c>
      <c r="B7" s="61" t="s">
        <v>149</v>
      </c>
      <c r="C7" s="52">
        <v>150</v>
      </c>
      <c r="D7" s="54" t="s">
        <v>95</v>
      </c>
      <c r="E7" s="17"/>
      <c r="F7" s="17"/>
      <c r="G7" s="18"/>
      <c r="H7" s="18"/>
      <c r="I7" s="28">
        <f>C7*H7</f>
        <v>0</v>
      </c>
      <c r="J7" s="16"/>
      <c r="O7" s="1"/>
    </row>
    <row r="8" spans="1:9" ht="66" customHeight="1">
      <c r="A8" s="60">
        <v>2</v>
      </c>
      <c r="B8" s="61" t="s">
        <v>150</v>
      </c>
      <c r="C8" s="52">
        <v>50</v>
      </c>
      <c r="D8" s="54" t="s">
        <v>95</v>
      </c>
      <c r="E8" s="8"/>
      <c r="F8" s="8"/>
      <c r="G8" s="8"/>
      <c r="H8" s="8"/>
      <c r="I8" s="28">
        <f>C8*H8</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R15"/>
  <sheetViews>
    <sheetView showGridLines="0" view="pageBreakPreview" zoomScaleSheetLayoutView="100" zoomScalePageLayoutView="85" workbookViewId="0" topLeftCell="A1">
      <selection activeCell="B24" sqref="B24"/>
    </sheetView>
  </sheetViews>
  <sheetFormatPr defaultColWidth="9.00390625" defaultRowHeight="12.75"/>
  <cols>
    <col min="1" max="1" width="9.625" style="1" customWidth="1"/>
    <col min="2" max="2" width="78.75390625" style="1" customWidth="1"/>
    <col min="3" max="3" width="9.75390625" style="1" customWidth="1"/>
    <col min="4" max="4" width="7.25390625" style="1" customWidth="1"/>
    <col min="5" max="5" width="21.00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62</v>
      </c>
      <c r="B3" s="11">
        <f>I7+I8+I9+I10+I11+I12+I13+I14</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24.75" customHeight="1">
      <c r="A7" s="60">
        <v>1</v>
      </c>
      <c r="B7" s="61" t="s">
        <v>151</v>
      </c>
      <c r="C7" s="52">
        <v>200</v>
      </c>
      <c r="D7" s="54" t="s">
        <v>152</v>
      </c>
      <c r="E7" s="17"/>
      <c r="F7" s="17"/>
      <c r="G7" s="18"/>
      <c r="H7" s="18"/>
      <c r="I7" s="28">
        <f aca="true" t="shared" si="0" ref="I7:I14">C7*H7</f>
        <v>0</v>
      </c>
      <c r="J7" s="16"/>
      <c r="O7" s="1"/>
    </row>
    <row r="8" spans="1:9" ht="23.25" customHeight="1">
      <c r="A8" s="60">
        <v>2</v>
      </c>
      <c r="B8" s="61" t="s">
        <v>153</v>
      </c>
      <c r="C8" s="52">
        <v>140</v>
      </c>
      <c r="D8" s="54" t="s">
        <v>152</v>
      </c>
      <c r="E8" s="8"/>
      <c r="F8" s="8"/>
      <c r="G8" s="8"/>
      <c r="H8" s="18"/>
      <c r="I8" s="28">
        <f t="shared" si="0"/>
        <v>0</v>
      </c>
    </row>
    <row r="9" spans="1:9" ht="21.75" customHeight="1">
      <c r="A9" s="60">
        <v>3</v>
      </c>
      <c r="B9" s="61" t="s">
        <v>203</v>
      </c>
      <c r="C9" s="52">
        <v>40</v>
      </c>
      <c r="D9" s="54" t="s">
        <v>152</v>
      </c>
      <c r="E9" s="8"/>
      <c r="F9" s="8"/>
      <c r="G9" s="8"/>
      <c r="H9" s="18"/>
      <c r="I9" s="28">
        <f t="shared" si="0"/>
        <v>0</v>
      </c>
    </row>
    <row r="10" spans="1:9" ht="15">
      <c r="A10" s="60">
        <v>4</v>
      </c>
      <c r="B10" s="61" t="s">
        <v>154</v>
      </c>
      <c r="C10" s="52">
        <v>100</v>
      </c>
      <c r="D10" s="54" t="s">
        <v>152</v>
      </c>
      <c r="E10" s="8"/>
      <c r="F10" s="8"/>
      <c r="G10" s="8"/>
      <c r="H10" s="8"/>
      <c r="I10" s="28">
        <f t="shared" si="0"/>
        <v>0</v>
      </c>
    </row>
    <row r="11" spans="1:9" ht="15">
      <c r="A11" s="60">
        <v>5</v>
      </c>
      <c r="B11" s="61" t="s">
        <v>155</v>
      </c>
      <c r="C11" s="52">
        <v>5</v>
      </c>
      <c r="D11" s="54" t="s">
        <v>152</v>
      </c>
      <c r="E11" s="8"/>
      <c r="F11" s="8"/>
      <c r="G11" s="8"/>
      <c r="H11" s="8"/>
      <c r="I11" s="28">
        <f t="shared" si="0"/>
        <v>0</v>
      </c>
    </row>
    <row r="12" spans="1:9" ht="15">
      <c r="A12" s="60">
        <v>6</v>
      </c>
      <c r="B12" s="61" t="s">
        <v>156</v>
      </c>
      <c r="C12" s="52">
        <v>5</v>
      </c>
      <c r="D12" s="54" t="s">
        <v>152</v>
      </c>
      <c r="E12" s="8"/>
      <c r="F12" s="8"/>
      <c r="G12" s="8"/>
      <c r="H12" s="8"/>
      <c r="I12" s="28">
        <f t="shared" si="0"/>
        <v>0</v>
      </c>
    </row>
    <row r="13" spans="1:9" ht="15">
      <c r="A13" s="60">
        <v>7</v>
      </c>
      <c r="B13" s="61" t="s">
        <v>157</v>
      </c>
      <c r="C13" s="52">
        <v>5</v>
      </c>
      <c r="D13" s="54" t="s">
        <v>152</v>
      </c>
      <c r="E13" s="8"/>
      <c r="F13" s="8"/>
      <c r="G13" s="8"/>
      <c r="H13" s="8"/>
      <c r="I13" s="28">
        <f t="shared" si="0"/>
        <v>0</v>
      </c>
    </row>
    <row r="14" spans="1:9" ht="15">
      <c r="A14" s="60">
        <v>8</v>
      </c>
      <c r="B14" s="61" t="s">
        <v>158</v>
      </c>
      <c r="C14" s="52">
        <v>50</v>
      </c>
      <c r="D14" s="54" t="s">
        <v>152</v>
      </c>
      <c r="E14" s="8"/>
      <c r="F14" s="8"/>
      <c r="G14" s="8"/>
      <c r="H14" s="8"/>
      <c r="I14" s="28">
        <f t="shared" si="0"/>
        <v>0</v>
      </c>
    </row>
    <row r="15" spans="1:9" ht="30">
      <c r="A15" s="65"/>
      <c r="B15" s="92" t="s">
        <v>159</v>
      </c>
      <c r="C15" s="64"/>
      <c r="D15" s="86"/>
      <c r="E15" s="6"/>
      <c r="F15" s="6"/>
      <c r="G15" s="6"/>
      <c r="H15" s="6"/>
      <c r="I15" s="6"/>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5"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130" zoomScaleSheetLayoutView="130" zoomScalePageLayoutView="85" workbookViewId="0" topLeftCell="A1">
      <selection activeCell="B17" sqref="B17"/>
    </sheetView>
  </sheetViews>
  <sheetFormatPr defaultColWidth="9.00390625" defaultRowHeight="12.75"/>
  <cols>
    <col min="1" max="1" width="8.00390625" style="25" customWidth="1"/>
    <col min="2" max="2" width="74.875" style="25" customWidth="1"/>
    <col min="3" max="3" width="9.75390625" style="22" customWidth="1"/>
    <col min="4" max="4" width="7.25390625" style="25" customWidth="1"/>
    <col min="5" max="5" width="22.25390625" style="25" customWidth="1"/>
    <col min="6" max="6" width="19.125" style="25" customWidth="1"/>
    <col min="7" max="7" width="15.125" style="25" customWidth="1"/>
    <col min="8" max="8" width="19.00390625" style="25" customWidth="1"/>
    <col min="9" max="9" width="16.00390625" style="25" customWidth="1"/>
    <col min="10" max="12" width="15.25390625" style="25" customWidth="1"/>
    <col min="13" max="13" width="8.00390625" style="25" customWidth="1"/>
    <col min="14" max="14" width="15.875" style="25" customWidth="1"/>
    <col min="15" max="15" width="15.875" style="35" customWidth="1"/>
    <col min="16" max="16" width="15.875" style="25" customWidth="1"/>
    <col min="17" max="18" width="14.25390625" style="25" customWidth="1"/>
    <col min="19" max="19" width="15.25390625" style="25" customWidth="1"/>
    <col min="20" max="16384" width="9.125" style="25" customWidth="1"/>
  </cols>
  <sheetData>
    <row r="1" spans="2:18" ht="15">
      <c r="B1" s="33" t="str">
        <f>'formularz oferty'!D4</f>
        <v>DFP.271.47.2021.AM</v>
      </c>
      <c r="H1" s="34" t="s">
        <v>92</v>
      </c>
      <c r="I1" s="34"/>
      <c r="L1" s="34"/>
      <c r="Q1" s="33"/>
      <c r="R1" s="33"/>
    </row>
    <row r="2" spans="5:7" ht="4.5" customHeight="1">
      <c r="E2" s="177"/>
      <c r="F2" s="177"/>
      <c r="G2" s="177"/>
    </row>
    <row r="3" spans="1:12" ht="15">
      <c r="A3" s="26" t="s">
        <v>41</v>
      </c>
      <c r="B3" s="36">
        <f>I7</f>
        <v>0</v>
      </c>
      <c r="H3" s="34" t="s">
        <v>32</v>
      </c>
      <c r="I3" s="34"/>
      <c r="L3" s="34"/>
    </row>
    <row r="4" spans="1:15" ht="6" customHeight="1">
      <c r="A4" s="37"/>
      <c r="C4" s="19"/>
      <c r="D4" s="24"/>
      <c r="E4" s="24"/>
      <c r="F4" s="24"/>
      <c r="G4" s="24"/>
      <c r="H4" s="24"/>
      <c r="I4" s="24"/>
      <c r="J4" s="24"/>
      <c r="O4" s="25"/>
    </row>
    <row r="5" spans="1:15" ht="15">
      <c r="A5" s="27"/>
      <c r="B5" s="38" t="s">
        <v>33</v>
      </c>
      <c r="C5" s="21"/>
      <c r="D5" s="24"/>
      <c r="E5" s="24" t="s">
        <v>35</v>
      </c>
      <c r="F5" s="20"/>
      <c r="G5" s="20"/>
      <c r="H5" s="23"/>
      <c r="K5" s="35"/>
      <c r="O5" s="25"/>
    </row>
    <row r="6" spans="1:15" ht="25.5">
      <c r="A6" s="39" t="s">
        <v>36</v>
      </c>
      <c r="B6" s="39" t="s">
        <v>37</v>
      </c>
      <c r="C6" s="40" t="s">
        <v>38</v>
      </c>
      <c r="D6" s="40" t="s">
        <v>39</v>
      </c>
      <c r="E6" s="45" t="s">
        <v>60</v>
      </c>
      <c r="F6" s="45" t="s">
        <v>57</v>
      </c>
      <c r="G6" s="45" t="s">
        <v>58</v>
      </c>
      <c r="H6" s="45" t="s">
        <v>34</v>
      </c>
      <c r="I6" s="45" t="s">
        <v>59</v>
      </c>
      <c r="J6" s="41"/>
      <c r="O6" s="25"/>
    </row>
    <row r="7" spans="1:15" ht="39" customHeight="1">
      <c r="A7" s="47">
        <v>1</v>
      </c>
      <c r="B7" s="51" t="s">
        <v>94</v>
      </c>
      <c r="C7" s="52">
        <v>60</v>
      </c>
      <c r="D7" s="50" t="s">
        <v>95</v>
      </c>
      <c r="E7" s="42"/>
      <c r="F7" s="42"/>
      <c r="G7" s="43"/>
      <c r="H7" s="43"/>
      <c r="I7" s="44">
        <f>C7*H7</f>
        <v>0</v>
      </c>
      <c r="J7" s="41"/>
      <c r="O7" s="25"/>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R10"/>
  <sheetViews>
    <sheetView showGridLines="0" view="pageBreakPreview" zoomScaleSheetLayoutView="100" zoomScalePageLayoutView="85" workbookViewId="0" topLeftCell="A1">
      <selection activeCell="E24" sqref="E24"/>
    </sheetView>
  </sheetViews>
  <sheetFormatPr defaultColWidth="9.00390625" defaultRowHeight="12.75"/>
  <cols>
    <col min="1" max="1" width="9.625" style="1" customWidth="1"/>
    <col min="2" max="2" width="80.75390625" style="1" customWidth="1"/>
    <col min="3" max="3" width="9.75390625" style="1" customWidth="1"/>
    <col min="4" max="4" width="7.25390625" style="1" customWidth="1"/>
    <col min="5" max="5" width="22.25390625" style="1" customWidth="1"/>
    <col min="6" max="6" width="17.37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82</v>
      </c>
      <c r="B3" s="11">
        <f>SUM(I7:I9)</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24.75" customHeight="1">
      <c r="A7" s="47">
        <v>1</v>
      </c>
      <c r="B7" s="61" t="s">
        <v>153</v>
      </c>
      <c r="C7" s="52">
        <v>60</v>
      </c>
      <c r="D7" s="54" t="s">
        <v>152</v>
      </c>
      <c r="E7" s="17"/>
      <c r="F7" s="17"/>
      <c r="G7" s="18"/>
      <c r="H7" s="18"/>
      <c r="I7" s="28">
        <f>C7*H7</f>
        <v>0</v>
      </c>
      <c r="J7" s="16"/>
      <c r="O7" s="1"/>
    </row>
    <row r="8" spans="1:9" ht="27.75" customHeight="1">
      <c r="A8" s="47">
        <v>2</v>
      </c>
      <c r="B8" s="61" t="s">
        <v>156</v>
      </c>
      <c r="C8" s="52">
        <v>5</v>
      </c>
      <c r="D8" s="54" t="s">
        <v>152</v>
      </c>
      <c r="E8" s="8"/>
      <c r="F8" s="8"/>
      <c r="G8" s="8"/>
      <c r="H8" s="18"/>
      <c r="I8" s="28">
        <f>C8*H8</f>
        <v>0</v>
      </c>
    </row>
    <row r="9" spans="1:9" ht="26.25" customHeight="1">
      <c r="A9" s="47">
        <v>3</v>
      </c>
      <c r="B9" s="61" t="s">
        <v>157</v>
      </c>
      <c r="C9" s="52">
        <v>5</v>
      </c>
      <c r="D9" s="54" t="s">
        <v>152</v>
      </c>
      <c r="E9" s="8"/>
      <c r="F9" s="8"/>
      <c r="G9" s="8"/>
      <c r="H9" s="18"/>
      <c r="I9" s="28">
        <f>C9*H9</f>
        <v>0</v>
      </c>
    </row>
    <row r="10" ht="23.25" customHeight="1">
      <c r="B10" s="8" t="s">
        <v>160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A1:R8"/>
  <sheetViews>
    <sheetView showGridLines="0" view="pageBreakPreview" zoomScaleSheetLayoutView="100" zoomScalePageLayoutView="85" workbookViewId="0" topLeftCell="A1">
      <selection activeCell="B8" sqref="B8"/>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83</v>
      </c>
      <c r="B3" s="11">
        <f>SUM(I7:I8)</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72" customHeight="1">
      <c r="A7" s="47">
        <v>1</v>
      </c>
      <c r="B7" s="93" t="s">
        <v>161</v>
      </c>
      <c r="C7" s="62">
        <v>49.5</v>
      </c>
      <c r="D7" s="78" t="s">
        <v>95</v>
      </c>
      <c r="E7" s="17"/>
      <c r="F7" s="17"/>
      <c r="G7" s="18"/>
      <c r="H7" s="18"/>
      <c r="I7" s="28">
        <f>C7*H7</f>
        <v>0</v>
      </c>
      <c r="J7" s="16"/>
      <c r="O7" s="1"/>
    </row>
    <row r="8" spans="1:9" ht="388.5" customHeight="1">
      <c r="A8" s="47">
        <v>2</v>
      </c>
      <c r="B8" s="94" t="s">
        <v>205</v>
      </c>
      <c r="C8" s="52">
        <v>420</v>
      </c>
      <c r="D8" s="54" t="s">
        <v>95</v>
      </c>
      <c r="E8" s="8"/>
      <c r="F8" s="8"/>
      <c r="G8" s="8"/>
      <c r="H8" s="18"/>
      <c r="I8" s="28">
        <f>C8*H8</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SheetLayoutView="100" zoomScalePageLayoutView="85" workbookViewId="0" topLeftCell="A1">
      <selection activeCell="B15" sqref="B15"/>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84</v>
      </c>
      <c r="B3" s="11">
        <f>SUM(I7:I7)</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33.75" customHeight="1">
      <c r="A7" s="47">
        <v>1</v>
      </c>
      <c r="B7" s="89" t="s">
        <v>162</v>
      </c>
      <c r="C7" s="52">
        <v>160000</v>
      </c>
      <c r="D7" s="54" t="s">
        <v>95</v>
      </c>
      <c r="E7" s="17"/>
      <c r="F7" s="17"/>
      <c r="G7" s="18"/>
      <c r="H7" s="18"/>
      <c r="I7" s="28">
        <f>C7*H7</f>
        <v>0</v>
      </c>
      <c r="J7" s="16"/>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24997000396251678"/>
    <pageSetUpPr fitToPage="1"/>
  </sheetPr>
  <dimension ref="A1:R8"/>
  <sheetViews>
    <sheetView showGridLines="0" view="pageBreakPreview" zoomScaleSheetLayoutView="100" zoomScalePageLayoutView="85" workbookViewId="0" topLeftCell="A1">
      <selection activeCell="B7" sqref="B7:B8"/>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85</v>
      </c>
      <c r="B3" s="11">
        <f>SUM(I7:I7)</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409.5" customHeight="1">
      <c r="A7" s="183">
        <v>1</v>
      </c>
      <c r="B7" s="182" t="s">
        <v>206</v>
      </c>
      <c r="C7" s="185">
        <v>6050</v>
      </c>
      <c r="D7" s="187" t="s">
        <v>95</v>
      </c>
      <c r="E7" s="189"/>
      <c r="F7" s="189"/>
      <c r="G7" s="178"/>
      <c r="H7" s="178"/>
      <c r="I7" s="180">
        <f>C7*H7</f>
        <v>0</v>
      </c>
      <c r="J7" s="16"/>
      <c r="O7" s="1"/>
    </row>
    <row r="8" spans="1:9" ht="39.75" customHeight="1">
      <c r="A8" s="184"/>
      <c r="B8" s="182"/>
      <c r="C8" s="186"/>
      <c r="D8" s="188"/>
      <c r="E8" s="190"/>
      <c r="F8" s="190"/>
      <c r="G8" s="179"/>
      <c r="H8" s="179"/>
      <c r="I8" s="181"/>
    </row>
  </sheetData>
  <sheetProtection/>
  <mergeCells count="10">
    <mergeCell ref="H7:H8"/>
    <mergeCell ref="I7:I8"/>
    <mergeCell ref="E2:G2"/>
    <mergeCell ref="B7:B8"/>
    <mergeCell ref="A7:A8"/>
    <mergeCell ref="C7:C8"/>
    <mergeCell ref="D7:D8"/>
    <mergeCell ref="E7:E8"/>
    <mergeCell ref="F7:F8"/>
    <mergeCell ref="G7:G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24997000396251678"/>
    <pageSetUpPr fitToPage="1"/>
  </sheetPr>
  <dimension ref="A1:R8"/>
  <sheetViews>
    <sheetView showGridLines="0" view="pageBreakPreview" zoomScaleSheetLayoutView="100" zoomScalePageLayoutView="85" workbookViewId="0" topLeftCell="A1">
      <selection activeCell="B12" sqref="B12"/>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86</v>
      </c>
      <c r="B3" s="11">
        <f>I7+I8</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206.25" customHeight="1">
      <c r="A7" s="47">
        <v>1</v>
      </c>
      <c r="B7" s="95" t="s">
        <v>196</v>
      </c>
      <c r="C7" s="52">
        <v>400</v>
      </c>
      <c r="D7" s="54" t="s">
        <v>95</v>
      </c>
      <c r="E7" s="17"/>
      <c r="F7" s="17"/>
      <c r="G7" s="18"/>
      <c r="H7" s="18"/>
      <c r="I7" s="28">
        <f>C7*H7</f>
        <v>0</v>
      </c>
      <c r="J7" s="16"/>
      <c r="O7" s="1"/>
    </row>
    <row r="8" spans="1:9" ht="126.75" customHeight="1">
      <c r="A8" s="47">
        <v>2</v>
      </c>
      <c r="B8" s="89" t="s">
        <v>199</v>
      </c>
      <c r="C8" s="52">
        <v>270</v>
      </c>
      <c r="D8" s="54" t="s">
        <v>95</v>
      </c>
      <c r="E8" s="8"/>
      <c r="F8" s="8"/>
      <c r="G8" s="8"/>
      <c r="H8" s="18"/>
      <c r="I8" s="28">
        <f>C8*H8</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SheetLayoutView="100" zoomScalePageLayoutView="85" workbookViewId="0" topLeftCell="A1">
      <selection activeCell="B4" sqref="B4"/>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87</v>
      </c>
      <c r="B3" s="11">
        <f>SUM(I7:I7)</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42" customHeight="1">
      <c r="A7" s="47">
        <v>1</v>
      </c>
      <c r="B7" s="61" t="s">
        <v>163</v>
      </c>
      <c r="C7" s="52">
        <v>25</v>
      </c>
      <c r="D7" s="54" t="s">
        <v>64</v>
      </c>
      <c r="E7" s="17"/>
      <c r="F7" s="17"/>
      <c r="G7" s="18"/>
      <c r="H7" s="18"/>
      <c r="I7" s="28">
        <f>C7*H7</f>
        <v>0</v>
      </c>
      <c r="J7" s="16"/>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24997000396251678"/>
    <pageSetUpPr fitToPage="1"/>
  </sheetPr>
  <dimension ref="A1:R15"/>
  <sheetViews>
    <sheetView showGridLines="0" view="pageBreakPreview" zoomScaleSheetLayoutView="100" zoomScalePageLayoutView="85" workbookViewId="0" topLeftCell="A1">
      <selection activeCell="E22" sqref="E22"/>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88</v>
      </c>
      <c r="B3" s="11">
        <f>I7+I8+I9+I10+I11+I12+I13+I14</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40.5" customHeight="1">
      <c r="A7" s="59">
        <v>1</v>
      </c>
      <c r="B7" s="61" t="s">
        <v>164</v>
      </c>
      <c r="C7" s="52">
        <v>25</v>
      </c>
      <c r="D7" s="54" t="s">
        <v>64</v>
      </c>
      <c r="E7" s="17"/>
      <c r="F7" s="17"/>
      <c r="G7" s="18"/>
      <c r="H7" s="18"/>
      <c r="I7" s="28">
        <f>C7*H7</f>
        <v>0</v>
      </c>
      <c r="J7" s="16"/>
      <c r="O7" s="1"/>
    </row>
    <row r="8" spans="1:9" ht="40.5" customHeight="1">
      <c r="A8" s="59">
        <v>2</v>
      </c>
      <c r="B8" s="61" t="s">
        <v>165</v>
      </c>
      <c r="C8" s="52">
        <v>25</v>
      </c>
      <c r="D8" s="54" t="s">
        <v>64</v>
      </c>
      <c r="E8" s="8"/>
      <c r="F8" s="8"/>
      <c r="G8" s="8"/>
      <c r="H8" s="18"/>
      <c r="I8" s="28">
        <f aca="true" t="shared" si="0" ref="I8:I13">C8*H8</f>
        <v>0</v>
      </c>
    </row>
    <row r="9" spans="1:9" ht="33" customHeight="1">
      <c r="A9" s="59">
        <v>3</v>
      </c>
      <c r="B9" s="61" t="s">
        <v>166</v>
      </c>
      <c r="C9" s="52">
        <v>15</v>
      </c>
      <c r="D9" s="54" t="s">
        <v>64</v>
      </c>
      <c r="E9" s="8"/>
      <c r="F9" s="8"/>
      <c r="G9" s="8"/>
      <c r="H9" s="18"/>
      <c r="I9" s="28">
        <f t="shared" si="0"/>
        <v>0</v>
      </c>
    </row>
    <row r="10" spans="1:9" ht="30">
      <c r="A10" s="59">
        <v>4</v>
      </c>
      <c r="B10" s="61" t="s">
        <v>167</v>
      </c>
      <c r="C10" s="52">
        <v>15</v>
      </c>
      <c r="D10" s="54" t="s">
        <v>64</v>
      </c>
      <c r="E10" s="8"/>
      <c r="F10" s="8"/>
      <c r="G10" s="8"/>
      <c r="H10" s="8"/>
      <c r="I10" s="28">
        <f t="shared" si="0"/>
        <v>0</v>
      </c>
    </row>
    <row r="11" spans="1:9" ht="45">
      <c r="A11" s="59">
        <v>5</v>
      </c>
      <c r="B11" s="61" t="s">
        <v>168</v>
      </c>
      <c r="C11" s="52">
        <v>500</v>
      </c>
      <c r="D11" s="54" t="s">
        <v>95</v>
      </c>
      <c r="E11" s="8"/>
      <c r="F11" s="8"/>
      <c r="G11" s="8"/>
      <c r="H11" s="8"/>
      <c r="I11" s="28">
        <f t="shared" si="0"/>
        <v>0</v>
      </c>
    </row>
    <row r="12" spans="1:9" ht="45">
      <c r="A12" s="59">
        <v>6</v>
      </c>
      <c r="B12" s="61" t="s">
        <v>169</v>
      </c>
      <c r="C12" s="52">
        <v>250</v>
      </c>
      <c r="D12" s="54" t="s">
        <v>95</v>
      </c>
      <c r="E12" s="8"/>
      <c r="F12" s="8"/>
      <c r="G12" s="8"/>
      <c r="H12" s="8"/>
      <c r="I12" s="28">
        <f t="shared" si="0"/>
        <v>0</v>
      </c>
    </row>
    <row r="13" spans="1:9" ht="45">
      <c r="A13" s="59">
        <v>7</v>
      </c>
      <c r="B13" s="61" t="s">
        <v>170</v>
      </c>
      <c r="C13" s="52">
        <v>250</v>
      </c>
      <c r="D13" s="54" t="s">
        <v>95</v>
      </c>
      <c r="E13" s="8"/>
      <c r="F13" s="8"/>
      <c r="G13" s="8"/>
      <c r="H13" s="8"/>
      <c r="I13" s="28">
        <f t="shared" si="0"/>
        <v>0</v>
      </c>
    </row>
    <row r="14" spans="1:9" ht="45">
      <c r="A14" s="59">
        <v>8</v>
      </c>
      <c r="B14" s="61" t="s">
        <v>171</v>
      </c>
      <c r="C14" s="52">
        <v>250</v>
      </c>
      <c r="D14" s="54" t="s">
        <v>95</v>
      </c>
      <c r="E14" s="8"/>
      <c r="F14" s="8"/>
      <c r="G14" s="8"/>
      <c r="H14" s="8"/>
      <c r="I14" s="28">
        <f>C14*H14</f>
        <v>0</v>
      </c>
    </row>
    <row r="15" spans="1:4" ht="45">
      <c r="A15" s="91"/>
      <c r="B15" s="68" t="s">
        <v>172</v>
      </c>
      <c r="C15" s="85"/>
      <c r="D15" s="86"/>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24997000396251678"/>
    <pageSetUpPr fitToPage="1"/>
  </sheetPr>
  <dimension ref="A1:R9"/>
  <sheetViews>
    <sheetView showGridLines="0" view="pageBreakPreview" zoomScaleSheetLayoutView="100" zoomScalePageLayoutView="85" workbookViewId="0" topLeftCell="A1">
      <selection activeCell="B17" sqref="B17"/>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89</v>
      </c>
      <c r="B3" s="11">
        <f>SUM(I7:I9)</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53.25" customHeight="1">
      <c r="A7" s="47">
        <v>1</v>
      </c>
      <c r="B7" s="98" t="s">
        <v>173</v>
      </c>
      <c r="C7" s="96">
        <v>2500</v>
      </c>
      <c r="D7" s="97" t="s">
        <v>152</v>
      </c>
      <c r="E7" s="17"/>
      <c r="F7" s="17"/>
      <c r="G7" s="18"/>
      <c r="H7" s="18"/>
      <c r="I7" s="28">
        <f>C7*H7</f>
        <v>0</v>
      </c>
      <c r="J7" s="16"/>
      <c r="O7" s="1"/>
    </row>
    <row r="8" spans="1:9" ht="47.25" customHeight="1">
      <c r="A8" s="47">
        <v>2</v>
      </c>
      <c r="B8" s="98" t="s">
        <v>174</v>
      </c>
      <c r="C8" s="96">
        <v>3000</v>
      </c>
      <c r="D8" s="97" t="s">
        <v>152</v>
      </c>
      <c r="E8" s="8"/>
      <c r="F8" s="8"/>
      <c r="G8" s="8"/>
      <c r="H8" s="18"/>
      <c r="I8" s="28">
        <f>C8*H8</f>
        <v>0</v>
      </c>
    </row>
    <row r="9" spans="1:9" ht="33" customHeight="1">
      <c r="A9" s="47">
        <v>3</v>
      </c>
      <c r="B9" s="99" t="s">
        <v>175</v>
      </c>
      <c r="C9" s="96">
        <v>400</v>
      </c>
      <c r="D9" s="97" t="s">
        <v>152</v>
      </c>
      <c r="E9" s="8"/>
      <c r="F9" s="8"/>
      <c r="G9" s="8"/>
      <c r="H9" s="18"/>
      <c r="I9" s="28">
        <f>C9*H9</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24997000396251678"/>
    <pageSetUpPr fitToPage="1"/>
  </sheetPr>
  <dimension ref="A1:R25"/>
  <sheetViews>
    <sheetView showGridLines="0" tabSelected="1" view="pageBreakPreview" zoomScaleSheetLayoutView="100" zoomScalePageLayoutView="85" workbookViewId="0" topLeftCell="A10">
      <selection activeCell="F12" sqref="F12"/>
    </sheetView>
  </sheetViews>
  <sheetFormatPr defaultColWidth="9.00390625" defaultRowHeight="12.75"/>
  <cols>
    <col min="1" max="1" width="9.625" style="1" customWidth="1"/>
    <col min="2" max="2" width="74.875" style="1" customWidth="1"/>
    <col min="3" max="3" width="11.25390625" style="1" customWidth="1"/>
    <col min="4" max="4" width="11.625" style="1" customWidth="1"/>
    <col min="5" max="5" width="22.25390625" style="1" customWidth="1"/>
    <col min="6" max="6" width="19.125" style="1" customWidth="1"/>
    <col min="7" max="7" width="15.125" style="1" customWidth="1"/>
    <col min="8" max="8" width="19.00390625" style="1" customWidth="1"/>
    <col min="9" max="9" width="19.25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90</v>
      </c>
      <c r="B3" s="11">
        <f>I7+I8+I9+I10+I16</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42.75" customHeight="1">
      <c r="A7" s="100">
        <v>1</v>
      </c>
      <c r="B7" s="118" t="s">
        <v>207</v>
      </c>
      <c r="C7" s="96">
        <v>900</v>
      </c>
      <c r="D7" s="97" t="s">
        <v>95</v>
      </c>
      <c r="E7" s="17"/>
      <c r="F7" s="17"/>
      <c r="G7" s="18"/>
      <c r="H7" s="18"/>
      <c r="I7" s="28">
        <f>C7*H7</f>
        <v>0</v>
      </c>
      <c r="J7" s="16"/>
      <c r="O7" s="1"/>
    </row>
    <row r="8" spans="1:9" ht="66" customHeight="1">
      <c r="A8" s="100">
        <v>2</v>
      </c>
      <c r="B8" s="57" t="s">
        <v>208</v>
      </c>
      <c r="C8" s="100">
        <v>20160</v>
      </c>
      <c r="D8" s="97" t="s">
        <v>95</v>
      </c>
      <c r="E8" s="8"/>
      <c r="F8" s="8"/>
      <c r="G8" s="8"/>
      <c r="H8" s="18"/>
      <c r="I8" s="28">
        <f>C8*H8</f>
        <v>0</v>
      </c>
    </row>
    <row r="9" spans="1:9" ht="65.25" customHeight="1">
      <c r="A9" s="100">
        <v>3</v>
      </c>
      <c r="B9" s="118" t="s">
        <v>209</v>
      </c>
      <c r="C9" s="100">
        <v>5040</v>
      </c>
      <c r="D9" s="97" t="s">
        <v>95</v>
      </c>
      <c r="E9" s="8"/>
      <c r="F9" s="8"/>
      <c r="G9" s="8"/>
      <c r="H9" s="18"/>
      <c r="I9" s="28">
        <f>C9*H9</f>
        <v>0</v>
      </c>
    </row>
    <row r="10" spans="1:9" ht="30">
      <c r="A10" s="100">
        <v>4</v>
      </c>
      <c r="B10" s="118" t="s">
        <v>210</v>
      </c>
      <c r="C10" s="100">
        <v>12500</v>
      </c>
      <c r="D10" s="97" t="s">
        <v>95</v>
      </c>
      <c r="E10" s="8"/>
      <c r="F10" s="8"/>
      <c r="G10" s="8"/>
      <c r="H10" s="8"/>
      <c r="I10" s="28">
        <f>C10*H10</f>
        <v>0</v>
      </c>
    </row>
    <row r="11" spans="1:9" ht="15">
      <c r="A11" s="204" t="s">
        <v>189</v>
      </c>
      <c r="B11" s="205"/>
      <c r="C11" s="101" t="s">
        <v>38</v>
      </c>
      <c r="D11" s="102" t="s">
        <v>39</v>
      </c>
      <c r="E11" s="105" t="s">
        <v>178</v>
      </c>
      <c r="F11" s="6"/>
      <c r="G11" s="6"/>
      <c r="H11" s="6"/>
      <c r="I11" s="67"/>
    </row>
    <row r="12" spans="1:5" ht="120">
      <c r="A12" s="87">
        <v>5</v>
      </c>
      <c r="B12" s="104" t="s">
        <v>200</v>
      </c>
      <c r="C12" s="100">
        <v>35</v>
      </c>
      <c r="D12" s="97" t="s">
        <v>95</v>
      </c>
      <c r="E12" s="87" t="s">
        <v>177</v>
      </c>
    </row>
    <row r="14" spans="1:9" ht="15">
      <c r="A14" s="206" t="s">
        <v>189</v>
      </c>
      <c r="B14" s="206"/>
      <c r="C14" s="106"/>
      <c r="D14" s="49"/>
      <c r="E14" s="49"/>
      <c r="F14" s="49"/>
      <c r="G14" s="49"/>
      <c r="H14" s="49"/>
      <c r="I14" s="49"/>
    </row>
    <row r="15" spans="1:9" ht="42.75">
      <c r="A15" s="107" t="s">
        <v>179</v>
      </c>
      <c r="B15" s="108" t="s">
        <v>180</v>
      </c>
      <c r="C15" s="109" t="s">
        <v>38</v>
      </c>
      <c r="D15" s="207" t="s">
        <v>181</v>
      </c>
      <c r="E15" s="208"/>
      <c r="F15" s="209"/>
      <c r="G15" s="210"/>
      <c r="H15" s="110" t="s">
        <v>201</v>
      </c>
      <c r="I15" s="110" t="s">
        <v>191</v>
      </c>
    </row>
    <row r="16" spans="1:9" ht="30">
      <c r="A16" s="211" t="s">
        <v>1</v>
      </c>
      <c r="B16" s="214" t="s">
        <v>190</v>
      </c>
      <c r="C16" s="214">
        <v>24</v>
      </c>
      <c r="D16" s="111" t="s">
        <v>182</v>
      </c>
      <c r="E16" s="198"/>
      <c r="F16" s="217"/>
      <c r="G16" s="218"/>
      <c r="H16" s="192"/>
      <c r="I16" s="195">
        <f>ROUND(C16*H16,2)</f>
        <v>0</v>
      </c>
    </row>
    <row r="17" spans="1:9" ht="15">
      <c r="A17" s="212"/>
      <c r="B17" s="215"/>
      <c r="C17" s="215"/>
      <c r="D17" s="111" t="s">
        <v>183</v>
      </c>
      <c r="E17" s="198"/>
      <c r="F17" s="199"/>
      <c r="G17" s="200"/>
      <c r="H17" s="193"/>
      <c r="I17" s="196"/>
    </row>
    <row r="18" spans="1:9" ht="15">
      <c r="A18" s="212"/>
      <c r="B18" s="215"/>
      <c r="C18" s="215"/>
      <c r="D18" s="111" t="s">
        <v>184</v>
      </c>
      <c r="E18" s="201" t="s">
        <v>185</v>
      </c>
      <c r="F18" s="202"/>
      <c r="G18" s="203"/>
      <c r="H18" s="193"/>
      <c r="I18" s="196"/>
    </row>
    <row r="19" spans="1:9" ht="30">
      <c r="A19" s="212"/>
      <c r="B19" s="215"/>
      <c r="C19" s="215"/>
      <c r="D19" s="111" t="s">
        <v>186</v>
      </c>
      <c r="E19" s="198"/>
      <c r="F19" s="199"/>
      <c r="G19" s="200"/>
      <c r="H19" s="193"/>
      <c r="I19" s="196"/>
    </row>
    <row r="20" spans="1:9" ht="15">
      <c r="A20" s="212"/>
      <c r="B20" s="215"/>
      <c r="C20" s="215"/>
      <c r="D20" s="111" t="s">
        <v>187</v>
      </c>
      <c r="E20" s="198"/>
      <c r="F20" s="199"/>
      <c r="G20" s="200"/>
      <c r="H20" s="193"/>
      <c r="I20" s="196"/>
    </row>
    <row r="21" spans="1:9" ht="15">
      <c r="A21" s="213"/>
      <c r="B21" s="216"/>
      <c r="C21" s="216"/>
      <c r="D21" s="111" t="s">
        <v>188</v>
      </c>
      <c r="E21" s="198"/>
      <c r="F21" s="199"/>
      <c r="G21" s="200"/>
      <c r="H21" s="194"/>
      <c r="I21" s="197"/>
    </row>
    <row r="23" spans="1:6" ht="15">
      <c r="A23" s="191" t="s">
        <v>192</v>
      </c>
      <c r="B23" s="191"/>
      <c r="C23" s="191"/>
      <c r="D23" s="191"/>
      <c r="E23" s="191"/>
      <c r="F23" s="191"/>
    </row>
    <row r="24" spans="1:6" ht="85.5">
      <c r="A24" s="112"/>
      <c r="B24" s="48"/>
      <c r="C24" s="113" t="s">
        <v>193</v>
      </c>
      <c r="D24" s="114" t="s">
        <v>202</v>
      </c>
      <c r="E24" s="113" t="s">
        <v>194</v>
      </c>
      <c r="F24" s="113" t="s">
        <v>195</v>
      </c>
    </row>
    <row r="25" spans="1:6" ht="15">
      <c r="A25" s="71" t="s">
        <v>1</v>
      </c>
      <c r="B25" s="115" t="s">
        <v>190</v>
      </c>
      <c r="C25" s="116"/>
      <c r="D25" s="119">
        <v>204400</v>
      </c>
      <c r="E25" s="120">
        <v>0.55</v>
      </c>
      <c r="F25" s="117">
        <f>ROUND((C25*D25*E25)/1000,2)</f>
        <v>0</v>
      </c>
    </row>
  </sheetData>
  <sheetProtection/>
  <mergeCells count="16">
    <mergeCell ref="E2:G2"/>
    <mergeCell ref="A11:B11"/>
    <mergeCell ref="A14:B14"/>
    <mergeCell ref="D15:G15"/>
    <mergeCell ref="A16:A21"/>
    <mergeCell ref="B16:B21"/>
    <mergeCell ref="C16:C21"/>
    <mergeCell ref="E16:G16"/>
    <mergeCell ref="A23:F23"/>
    <mergeCell ref="H16:H21"/>
    <mergeCell ref="I16:I21"/>
    <mergeCell ref="E17:G17"/>
    <mergeCell ref="E18:G18"/>
    <mergeCell ref="E19:G19"/>
    <mergeCell ref="E20:G20"/>
    <mergeCell ref="E21:G2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SheetLayoutView="100" zoomScalePageLayoutView="85" workbookViewId="0" topLeftCell="A1">
      <selection activeCell="B18" sqref="B18"/>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8" customHeight="1">
      <c r="A3" s="8" t="s">
        <v>91</v>
      </c>
      <c r="B3" s="11">
        <f>SUM(I7:I7)</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53.25" customHeight="1">
      <c r="A7" s="47">
        <v>1</v>
      </c>
      <c r="B7" s="103" t="s">
        <v>176</v>
      </c>
      <c r="C7" s="100">
        <v>3600</v>
      </c>
      <c r="D7" s="100" t="s">
        <v>95</v>
      </c>
      <c r="E7" s="17"/>
      <c r="F7" s="17"/>
      <c r="G7" s="18"/>
      <c r="H7" s="18"/>
      <c r="I7" s="28">
        <f>C7*H7</f>
        <v>0</v>
      </c>
      <c r="J7" s="16"/>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R9"/>
  <sheetViews>
    <sheetView showGridLines="0" view="pageBreakPreview" zoomScaleNormal="130" zoomScaleSheetLayoutView="100" zoomScalePageLayoutView="85" workbookViewId="0" topLeftCell="A1">
      <selection activeCell="B18" sqref="B18"/>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5">
      <c r="A3" s="8" t="s">
        <v>42</v>
      </c>
      <c r="B3" s="11">
        <f>I7+I8+I9</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82.5" customHeight="1">
      <c r="A7" s="47">
        <v>1</v>
      </c>
      <c r="B7" s="57" t="s">
        <v>96</v>
      </c>
      <c r="C7" s="55">
        <v>90000</v>
      </c>
      <c r="D7" s="53" t="s">
        <v>95</v>
      </c>
      <c r="E7" s="17"/>
      <c r="F7" s="17"/>
      <c r="G7" s="18"/>
      <c r="H7" s="18"/>
      <c r="I7" s="28">
        <f>C7*H7</f>
        <v>0</v>
      </c>
      <c r="J7" s="16"/>
      <c r="O7" s="1"/>
    </row>
    <row r="8" spans="1:9" ht="81.75" customHeight="1">
      <c r="A8" s="47">
        <v>2</v>
      </c>
      <c r="B8" s="58" t="s">
        <v>97</v>
      </c>
      <c r="C8" s="56">
        <v>11300</v>
      </c>
      <c r="D8" s="54" t="s">
        <v>95</v>
      </c>
      <c r="E8" s="8"/>
      <c r="F8" s="8"/>
      <c r="G8" s="8"/>
      <c r="H8" s="8"/>
      <c r="I8" s="28">
        <f>C8*H8</f>
        <v>0</v>
      </c>
    </row>
    <row r="9" spans="1:9" ht="47.25" customHeight="1">
      <c r="A9" s="47">
        <v>3</v>
      </c>
      <c r="B9" s="51" t="s">
        <v>98</v>
      </c>
      <c r="C9" s="56">
        <v>22000</v>
      </c>
      <c r="D9" s="54" t="s">
        <v>95</v>
      </c>
      <c r="E9" s="8"/>
      <c r="F9" s="8"/>
      <c r="G9" s="8"/>
      <c r="H9" s="8"/>
      <c r="I9" s="28">
        <f>C9*H9</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R11"/>
  <sheetViews>
    <sheetView showGridLines="0" view="pageBreakPreview" zoomScaleSheetLayoutView="100" zoomScalePageLayoutView="85" workbookViewId="0" topLeftCell="A1">
      <selection activeCell="B17" sqref="B17"/>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5">
      <c r="A3" s="8" t="s">
        <v>43</v>
      </c>
      <c r="B3" s="11">
        <f>I7+I8+I9+I10</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39" t="s">
        <v>36</v>
      </c>
      <c r="B6" s="39" t="s">
        <v>37</v>
      </c>
      <c r="C6" s="40" t="s">
        <v>38</v>
      </c>
      <c r="D6" s="40" t="s">
        <v>39</v>
      </c>
      <c r="E6" s="45" t="s">
        <v>60</v>
      </c>
      <c r="F6" s="45" t="s">
        <v>57</v>
      </c>
      <c r="G6" s="45" t="s">
        <v>58</v>
      </c>
      <c r="H6" s="45" t="s">
        <v>34</v>
      </c>
      <c r="I6" s="45" t="s">
        <v>59</v>
      </c>
      <c r="J6" s="16"/>
      <c r="O6" s="1"/>
    </row>
    <row r="7" spans="1:15" ht="119.25" customHeight="1">
      <c r="A7" s="47">
        <v>1</v>
      </c>
      <c r="B7" s="61" t="s">
        <v>99</v>
      </c>
      <c r="C7" s="52">
        <v>2640</v>
      </c>
      <c r="D7" s="60" t="s">
        <v>95</v>
      </c>
      <c r="E7" s="17"/>
      <c r="F7" s="17"/>
      <c r="G7" s="18"/>
      <c r="H7" s="18"/>
      <c r="I7" s="28">
        <f>C7*H7</f>
        <v>0</v>
      </c>
      <c r="J7" s="16"/>
      <c r="O7" s="1"/>
    </row>
    <row r="8" spans="1:9" ht="37.5" customHeight="1">
      <c r="A8" s="47">
        <v>2</v>
      </c>
      <c r="B8" s="61" t="s">
        <v>100</v>
      </c>
      <c r="C8" s="52">
        <v>600</v>
      </c>
      <c r="D8" s="60" t="s">
        <v>95</v>
      </c>
      <c r="E8" s="8"/>
      <c r="F8" s="8"/>
      <c r="G8" s="8"/>
      <c r="H8" s="18"/>
      <c r="I8" s="28">
        <f>C8*H8</f>
        <v>0</v>
      </c>
    </row>
    <row r="9" spans="1:9" ht="42.75" customHeight="1">
      <c r="A9" s="47">
        <v>3</v>
      </c>
      <c r="B9" s="61" t="s">
        <v>101</v>
      </c>
      <c r="C9" s="52">
        <v>600</v>
      </c>
      <c r="D9" s="60" t="s">
        <v>95</v>
      </c>
      <c r="E9" s="8"/>
      <c r="F9" s="8"/>
      <c r="G9" s="8"/>
      <c r="H9" s="18"/>
      <c r="I9" s="28">
        <f>C9*H9</f>
        <v>0</v>
      </c>
    </row>
    <row r="10" spans="1:9" ht="37.5" customHeight="1">
      <c r="A10" s="47">
        <v>4</v>
      </c>
      <c r="B10" s="61" t="s">
        <v>102</v>
      </c>
      <c r="C10" s="52">
        <v>600</v>
      </c>
      <c r="D10" s="60" t="s">
        <v>95</v>
      </c>
      <c r="E10" s="8"/>
      <c r="F10" s="8"/>
      <c r="G10" s="8"/>
      <c r="H10" s="18"/>
      <c r="I10" s="28">
        <f>C10*H10</f>
        <v>0</v>
      </c>
    </row>
    <row r="11" spans="1:9" ht="25.5" customHeight="1">
      <c r="A11" s="63"/>
      <c r="B11" s="61" t="s">
        <v>103</v>
      </c>
      <c r="C11" s="64"/>
      <c r="D11" s="65"/>
      <c r="E11" s="6"/>
      <c r="F11" s="6"/>
      <c r="G11" s="6"/>
      <c r="H11" s="66"/>
      <c r="I11" s="67"/>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R17"/>
  <sheetViews>
    <sheetView showGridLines="0" view="pageBreakPreview" zoomScaleSheetLayoutView="100" zoomScalePageLayoutView="85" workbookViewId="0" topLeftCell="A1">
      <selection activeCell="C21" sqref="C21"/>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5">
      <c r="A3" s="8" t="s">
        <v>44</v>
      </c>
      <c r="B3" s="11">
        <f>I7+I8</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78.75" customHeight="1">
      <c r="A7" s="47">
        <v>1</v>
      </c>
      <c r="B7" s="61" t="s">
        <v>104</v>
      </c>
      <c r="C7" s="52">
        <v>200</v>
      </c>
      <c r="D7" s="54" t="s">
        <v>95</v>
      </c>
      <c r="E7" s="17"/>
      <c r="F7" s="17"/>
      <c r="G7" s="18"/>
      <c r="H7" s="18"/>
      <c r="I7" s="28">
        <f>C7*H7</f>
        <v>0</v>
      </c>
      <c r="J7" s="16"/>
      <c r="O7" s="1"/>
    </row>
    <row r="8" spans="1:9" ht="56.25" customHeight="1">
      <c r="A8" s="47">
        <v>2</v>
      </c>
      <c r="B8" s="61" t="s">
        <v>105</v>
      </c>
      <c r="C8" s="52">
        <v>2</v>
      </c>
      <c r="D8" s="54" t="s">
        <v>95</v>
      </c>
      <c r="E8" s="8"/>
      <c r="F8" s="8"/>
      <c r="G8" s="8"/>
      <c r="H8" s="8"/>
      <c r="I8" s="28">
        <f>C8*H8</f>
        <v>0</v>
      </c>
    </row>
    <row r="9" spans="1:9" ht="16.5" customHeight="1">
      <c r="A9" s="63"/>
      <c r="B9" s="68" t="s">
        <v>106</v>
      </c>
      <c r="C9" s="69"/>
      <c r="D9" s="70"/>
      <c r="E9" s="6"/>
      <c r="F9" s="6"/>
      <c r="G9" s="6"/>
      <c r="H9" s="6"/>
      <c r="I9" s="67"/>
    </row>
    <row r="11" spans="2:6" ht="15">
      <c r="B11" s="31"/>
      <c r="C11" s="31"/>
      <c r="D11" s="31"/>
      <c r="E11" s="32"/>
      <c r="F11" s="31"/>
    </row>
    <row r="12" spans="2:6" ht="15">
      <c r="B12" s="31"/>
      <c r="C12" s="31"/>
      <c r="D12" s="31"/>
      <c r="E12" s="32"/>
      <c r="F12" s="31"/>
    </row>
    <row r="13" spans="2:6" ht="15">
      <c r="B13" s="31"/>
      <c r="C13" s="31"/>
      <c r="D13" s="31"/>
      <c r="E13" s="32"/>
      <c r="F13" s="31"/>
    </row>
    <row r="14" spans="2:6" ht="15">
      <c r="B14" s="31"/>
      <c r="C14" s="31"/>
      <c r="D14" s="31"/>
      <c r="E14" s="32"/>
      <c r="F14" s="31"/>
    </row>
    <row r="15" spans="2:6" ht="15">
      <c r="B15" s="31"/>
      <c r="C15" s="31"/>
      <c r="D15" s="31"/>
      <c r="E15" s="32"/>
      <c r="F15" s="31"/>
    </row>
    <row r="16" spans="2:6" ht="15">
      <c r="B16" s="31"/>
      <c r="C16" s="31"/>
      <c r="D16" s="31"/>
      <c r="E16" s="32"/>
      <c r="F16" s="31"/>
    </row>
    <row r="17" spans="2:6" ht="15">
      <c r="B17" s="31"/>
      <c r="C17" s="31"/>
      <c r="D17" s="31"/>
      <c r="E17" s="32"/>
      <c r="F17" s="3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R12"/>
  <sheetViews>
    <sheetView showGridLines="0" view="pageBreakPreview" zoomScaleNormal="130" zoomScaleSheetLayoutView="100" zoomScalePageLayoutView="85" workbookViewId="0" topLeftCell="A1">
      <selection activeCell="B9" sqref="B9"/>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5">
      <c r="A3" s="8" t="s">
        <v>45</v>
      </c>
      <c r="B3" s="11">
        <f>I7+I8+I9+I10+I11+I12</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29" t="s">
        <v>36</v>
      </c>
      <c r="B6" s="29" t="s">
        <v>37</v>
      </c>
      <c r="C6" s="30" t="s">
        <v>38</v>
      </c>
      <c r="D6" s="30" t="s">
        <v>39</v>
      </c>
      <c r="E6" s="46" t="s">
        <v>60</v>
      </c>
      <c r="F6" s="46" t="s">
        <v>57</v>
      </c>
      <c r="G6" s="46" t="s">
        <v>58</v>
      </c>
      <c r="H6" s="46" t="s">
        <v>34</v>
      </c>
      <c r="I6" s="46" t="s">
        <v>59</v>
      </c>
      <c r="J6" s="16"/>
      <c r="O6" s="1"/>
    </row>
    <row r="7" spans="1:15" ht="23.25" customHeight="1">
      <c r="A7" s="47">
        <v>1</v>
      </c>
      <c r="B7" s="72" t="s">
        <v>107</v>
      </c>
      <c r="C7" s="75">
        <v>170</v>
      </c>
      <c r="D7" s="73" t="s">
        <v>95</v>
      </c>
      <c r="E7" s="17"/>
      <c r="F7" s="17"/>
      <c r="G7" s="18"/>
      <c r="H7" s="18"/>
      <c r="I7" s="28">
        <f aca="true" t="shared" si="0" ref="I7:I12">C7*H7</f>
        <v>0</v>
      </c>
      <c r="J7" s="16"/>
      <c r="O7" s="1"/>
    </row>
    <row r="8" spans="1:9" ht="19.5" customHeight="1">
      <c r="A8" s="47">
        <v>2</v>
      </c>
      <c r="B8" s="74" t="s">
        <v>108</v>
      </c>
      <c r="C8" s="75">
        <v>35</v>
      </c>
      <c r="D8" s="73" t="s">
        <v>95</v>
      </c>
      <c r="E8" s="8"/>
      <c r="F8" s="8"/>
      <c r="G8" s="8"/>
      <c r="H8" s="18"/>
      <c r="I8" s="28">
        <f t="shared" si="0"/>
        <v>0</v>
      </c>
    </row>
    <row r="9" spans="1:9" ht="15">
      <c r="A9" s="47">
        <v>3</v>
      </c>
      <c r="B9" s="74" t="s">
        <v>109</v>
      </c>
      <c r="C9" s="75">
        <v>180</v>
      </c>
      <c r="D9" s="73" t="s">
        <v>95</v>
      </c>
      <c r="E9" s="8"/>
      <c r="F9" s="8"/>
      <c r="G9" s="8"/>
      <c r="H9" s="8"/>
      <c r="I9" s="28">
        <f t="shared" si="0"/>
        <v>0</v>
      </c>
    </row>
    <row r="10" spans="1:9" ht="15">
      <c r="A10" s="47">
        <v>4</v>
      </c>
      <c r="B10" s="74" t="s">
        <v>110</v>
      </c>
      <c r="C10" s="75">
        <v>1750</v>
      </c>
      <c r="D10" s="73" t="s">
        <v>95</v>
      </c>
      <c r="E10" s="8"/>
      <c r="F10" s="8"/>
      <c r="G10" s="8"/>
      <c r="H10" s="8"/>
      <c r="I10" s="28">
        <f t="shared" si="0"/>
        <v>0</v>
      </c>
    </row>
    <row r="11" spans="1:9" ht="15">
      <c r="A11" s="47">
        <v>5</v>
      </c>
      <c r="B11" s="74" t="s">
        <v>111</v>
      </c>
      <c r="C11" s="75">
        <v>5</v>
      </c>
      <c r="D11" s="73" t="s">
        <v>95</v>
      </c>
      <c r="E11" s="8"/>
      <c r="F11" s="8"/>
      <c r="G11" s="8"/>
      <c r="H11" s="8"/>
      <c r="I11" s="28">
        <f t="shared" si="0"/>
        <v>0</v>
      </c>
    </row>
    <row r="12" spans="1:9" ht="15">
      <c r="A12" s="47">
        <v>6</v>
      </c>
      <c r="B12" s="74" t="s">
        <v>112</v>
      </c>
      <c r="C12" s="75">
        <v>5</v>
      </c>
      <c r="D12" s="73" t="s">
        <v>95</v>
      </c>
      <c r="E12" s="8"/>
      <c r="F12" s="8"/>
      <c r="G12" s="8"/>
      <c r="H12" s="8"/>
      <c r="I12" s="28">
        <f t="shared" si="0"/>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R13"/>
  <sheetViews>
    <sheetView showGridLines="0" view="pageBreakPreview" zoomScale="90" zoomScaleNormal="130" zoomScaleSheetLayoutView="90" zoomScalePageLayoutView="85" workbookViewId="0" topLeftCell="A1">
      <selection activeCell="B12" sqref="B12"/>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5">
      <c r="A3" s="8" t="s">
        <v>46</v>
      </c>
      <c r="B3" s="11">
        <f>I7+I8+I9+I10+I11+I12</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20.25" customHeight="1">
      <c r="A7" s="47">
        <v>1</v>
      </c>
      <c r="B7" s="61" t="s">
        <v>113</v>
      </c>
      <c r="C7" s="52">
        <v>100</v>
      </c>
      <c r="D7" s="54" t="s">
        <v>95</v>
      </c>
      <c r="E7" s="17"/>
      <c r="F7" s="17"/>
      <c r="G7" s="18"/>
      <c r="H7" s="18"/>
      <c r="I7" s="28">
        <f aca="true" t="shared" si="0" ref="I7:I12">C7*H7</f>
        <v>0</v>
      </c>
      <c r="J7" s="16"/>
      <c r="O7" s="1"/>
    </row>
    <row r="8" spans="1:9" ht="15">
      <c r="A8" s="76">
        <v>2</v>
      </c>
      <c r="B8" s="61" t="s">
        <v>114</v>
      </c>
      <c r="C8" s="52">
        <v>500</v>
      </c>
      <c r="D8" s="54" t="s">
        <v>95</v>
      </c>
      <c r="E8" s="8"/>
      <c r="F8" s="8"/>
      <c r="G8" s="8"/>
      <c r="H8" s="8"/>
      <c r="I8" s="28">
        <f t="shared" si="0"/>
        <v>0</v>
      </c>
    </row>
    <row r="9" spans="1:9" ht="15">
      <c r="A9" s="47">
        <v>3</v>
      </c>
      <c r="B9" s="61" t="s">
        <v>115</v>
      </c>
      <c r="C9" s="52">
        <v>500</v>
      </c>
      <c r="D9" s="54" t="s">
        <v>64</v>
      </c>
      <c r="E9" s="8"/>
      <c r="F9" s="8"/>
      <c r="G9" s="8"/>
      <c r="H9" s="8"/>
      <c r="I9" s="28">
        <f t="shared" si="0"/>
        <v>0</v>
      </c>
    </row>
    <row r="10" spans="1:9" ht="15">
      <c r="A10" s="76">
        <v>4</v>
      </c>
      <c r="B10" s="61" t="s">
        <v>116</v>
      </c>
      <c r="C10" s="52">
        <v>100</v>
      </c>
      <c r="D10" s="54" t="s">
        <v>64</v>
      </c>
      <c r="E10" s="8"/>
      <c r="F10" s="8"/>
      <c r="G10" s="8"/>
      <c r="H10" s="8"/>
      <c r="I10" s="28">
        <f t="shared" si="0"/>
        <v>0</v>
      </c>
    </row>
    <row r="11" spans="1:9" ht="65.25" customHeight="1">
      <c r="A11" s="47">
        <v>5</v>
      </c>
      <c r="B11" s="61" t="s">
        <v>117</v>
      </c>
      <c r="C11" s="52">
        <v>50</v>
      </c>
      <c r="D11" s="54" t="s">
        <v>95</v>
      </c>
      <c r="E11" s="8"/>
      <c r="F11" s="8"/>
      <c r="G11" s="8"/>
      <c r="H11" s="8"/>
      <c r="I11" s="28">
        <f t="shared" si="0"/>
        <v>0</v>
      </c>
    </row>
    <row r="12" spans="1:9" ht="33.75" customHeight="1">
      <c r="A12" s="76">
        <v>6</v>
      </c>
      <c r="B12" s="61" t="s">
        <v>118</v>
      </c>
      <c r="C12" s="52">
        <v>15</v>
      </c>
      <c r="D12" s="54" t="s">
        <v>95</v>
      </c>
      <c r="E12" s="8"/>
      <c r="F12" s="8"/>
      <c r="G12" s="8"/>
      <c r="H12" s="8"/>
      <c r="I12" s="28">
        <f t="shared" si="0"/>
        <v>0</v>
      </c>
    </row>
    <row r="13" spans="2:4" ht="30">
      <c r="B13" s="68" t="s">
        <v>119</v>
      </c>
      <c r="C13" s="69"/>
      <c r="D13" s="70"/>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SheetLayoutView="100" zoomScalePageLayoutView="85" workbookViewId="0" topLeftCell="A1">
      <selection activeCell="B21" sqref="B21"/>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5">
      <c r="A3" s="8" t="s">
        <v>47</v>
      </c>
      <c r="B3" s="11">
        <f>SUM(I7:I7)</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67.5" customHeight="1">
      <c r="A7" s="47">
        <v>1</v>
      </c>
      <c r="B7" s="61" t="s">
        <v>120</v>
      </c>
      <c r="C7" s="52">
        <v>370</v>
      </c>
      <c r="D7" s="54" t="s">
        <v>95</v>
      </c>
      <c r="E7" s="17"/>
      <c r="F7" s="17"/>
      <c r="G7" s="18"/>
      <c r="H7" s="18"/>
      <c r="I7" s="28">
        <f>C7*H7</f>
        <v>0</v>
      </c>
      <c r="J7" s="16"/>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R12"/>
  <sheetViews>
    <sheetView showGridLines="0" view="pageBreakPreview" zoomScale="120" zoomScaleSheetLayoutView="120" zoomScalePageLayoutView="85" workbookViewId="0" topLeftCell="A1">
      <selection activeCell="B18" sqref="B18"/>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DFP.271.47.2021.AM</v>
      </c>
      <c r="H1" s="10" t="s">
        <v>92</v>
      </c>
      <c r="I1" s="10"/>
      <c r="L1" s="10"/>
      <c r="Q1" s="2"/>
      <c r="R1" s="2"/>
    </row>
    <row r="2" spans="5:7" ht="4.5" customHeight="1">
      <c r="E2" s="154"/>
      <c r="F2" s="154"/>
      <c r="G2" s="154"/>
    </row>
    <row r="3" spans="1:12" ht="15">
      <c r="A3" s="8" t="s">
        <v>48</v>
      </c>
      <c r="B3" s="11">
        <f>I7+I8+I9+I10+I11</f>
        <v>0</v>
      </c>
      <c r="H3" s="10" t="s">
        <v>32</v>
      </c>
      <c r="I3" s="10"/>
      <c r="L3" s="10"/>
    </row>
    <row r="4" spans="1:15" ht="6" customHeight="1">
      <c r="A4" s="4"/>
      <c r="C4" s="6"/>
      <c r="D4" s="6"/>
      <c r="E4" s="6"/>
      <c r="F4" s="6"/>
      <c r="G4" s="6"/>
      <c r="H4" s="6"/>
      <c r="I4" s="6"/>
      <c r="J4" s="6"/>
      <c r="O4" s="1"/>
    </row>
    <row r="5" spans="1:15" ht="15">
      <c r="A5" s="12"/>
      <c r="B5" s="13" t="s">
        <v>33</v>
      </c>
      <c r="C5" s="5"/>
      <c r="D5" s="6"/>
      <c r="E5" s="6" t="s">
        <v>35</v>
      </c>
      <c r="F5" s="5"/>
      <c r="G5" s="5"/>
      <c r="H5" s="9"/>
      <c r="K5" s="3"/>
      <c r="O5" s="1"/>
    </row>
    <row r="6" spans="1:15" ht="25.5">
      <c r="A6" s="14" t="s">
        <v>36</v>
      </c>
      <c r="B6" s="14" t="s">
        <v>37</v>
      </c>
      <c r="C6" s="15" t="s">
        <v>38</v>
      </c>
      <c r="D6" s="15" t="s">
        <v>39</v>
      </c>
      <c r="E6" s="45" t="s">
        <v>60</v>
      </c>
      <c r="F6" s="45" t="s">
        <v>57</v>
      </c>
      <c r="G6" s="45" t="s">
        <v>58</v>
      </c>
      <c r="H6" s="45" t="s">
        <v>34</v>
      </c>
      <c r="I6" s="45" t="s">
        <v>59</v>
      </c>
      <c r="J6" s="16"/>
      <c r="O6" s="1"/>
    </row>
    <row r="7" spans="1:15" ht="22.5" customHeight="1">
      <c r="A7" s="77">
        <v>1</v>
      </c>
      <c r="B7" s="61" t="s">
        <v>121</v>
      </c>
      <c r="C7" s="52">
        <v>300</v>
      </c>
      <c r="D7" s="54" t="s">
        <v>95</v>
      </c>
      <c r="E7" s="17"/>
      <c r="F7" s="17"/>
      <c r="G7" s="18"/>
      <c r="H7" s="18"/>
      <c r="I7" s="28">
        <f>C7*H7</f>
        <v>0</v>
      </c>
      <c r="J7" s="16"/>
      <c r="O7" s="1"/>
    </row>
    <row r="8" spans="1:9" ht="15">
      <c r="A8" s="76">
        <v>2</v>
      </c>
      <c r="B8" s="61" t="s">
        <v>122</v>
      </c>
      <c r="C8" s="52">
        <v>500</v>
      </c>
      <c r="D8" s="54" t="s">
        <v>95</v>
      </c>
      <c r="E8" s="8"/>
      <c r="F8" s="8"/>
      <c r="G8" s="8"/>
      <c r="H8" s="8"/>
      <c r="I8" s="28">
        <f>C8*H8</f>
        <v>0</v>
      </c>
    </row>
    <row r="9" spans="1:9" ht="15">
      <c r="A9" s="77">
        <v>3</v>
      </c>
      <c r="B9" s="57" t="s">
        <v>123</v>
      </c>
      <c r="C9" s="52">
        <v>50</v>
      </c>
      <c r="D9" s="54" t="s">
        <v>95</v>
      </c>
      <c r="E9" s="8"/>
      <c r="F9" s="8"/>
      <c r="G9" s="8"/>
      <c r="H9" s="8"/>
      <c r="I9" s="28">
        <f>C9*H9</f>
        <v>0</v>
      </c>
    </row>
    <row r="10" spans="1:9" ht="15">
      <c r="A10" s="76">
        <v>4</v>
      </c>
      <c r="B10" s="57" t="s">
        <v>204</v>
      </c>
      <c r="C10" s="52">
        <v>3000</v>
      </c>
      <c r="D10" s="54" t="s">
        <v>95</v>
      </c>
      <c r="E10" s="8"/>
      <c r="F10" s="8"/>
      <c r="G10" s="8"/>
      <c r="H10" s="8"/>
      <c r="I10" s="28">
        <f>C10*H10</f>
        <v>0</v>
      </c>
    </row>
    <row r="11" spans="1:9" ht="15">
      <c r="A11" s="77">
        <v>5</v>
      </c>
      <c r="B11" s="57" t="s">
        <v>124</v>
      </c>
      <c r="C11" s="52">
        <v>1500</v>
      </c>
      <c r="D11" s="54" t="s">
        <v>95</v>
      </c>
      <c r="E11" s="8"/>
      <c r="F11" s="8"/>
      <c r="G11" s="8"/>
      <c r="H11" s="8"/>
      <c r="I11" s="28">
        <f>C11*H11</f>
        <v>0</v>
      </c>
    </row>
    <row r="12" spans="2:4" ht="15">
      <c r="B12" s="81" t="s">
        <v>125</v>
      </c>
      <c r="C12" s="79"/>
      <c r="D12" s="80"/>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2018-11-05T11:21:46Z</cp:lastPrinted>
  <dcterms:created xsi:type="dcterms:W3CDTF">2003-05-16T10:10:29Z</dcterms:created>
  <dcterms:modified xsi:type="dcterms:W3CDTF">2021-07-01T09:01:08Z</dcterms:modified>
  <cp:category/>
  <cp:version/>
  <cp:contentType/>
  <cp:contentStatus/>
</cp:coreProperties>
</file>