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425" windowHeight="11535" tabRatio="818"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s>
  <definedNames/>
  <calcPr fullCalcOnLoad="1"/>
</workbook>
</file>

<file path=xl/sharedStrings.xml><?xml version="1.0" encoding="utf-8"?>
<sst xmlns="http://schemas.openxmlformats.org/spreadsheetml/2006/main" count="291" uniqueCount="128">
  <si>
    <t>Cena brutto:</t>
  </si>
  <si>
    <t>1.</t>
  </si>
  <si>
    <t>2.</t>
  </si>
  <si>
    <t>3.</t>
  </si>
  <si>
    <t>4.</t>
  </si>
  <si>
    <t>7.</t>
  </si>
  <si>
    <t>8.</t>
  </si>
  <si>
    <t>Dane do umowy:</t>
  </si>
  <si>
    <t>Imię i nazwisko</t>
  </si>
  <si>
    <t>Stanowisko</t>
  </si>
  <si>
    <t xml:space="preserve">   </t>
  </si>
  <si>
    <t>Nr telefonu / e-mail</t>
  </si>
  <si>
    <t>Nazwa i adres banku</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</si>
  <si>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</si>
  <si>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</si>
  <si>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</si>
  <si>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</si>
  <si>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</si>
  <si>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</si>
  <si>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</si>
  <si>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</si>
  <si>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</si>
  <si>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</si>
  <si>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</si>
  <si>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</si>
  <si>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</si>
  <si>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</si>
  <si>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</si>
  <si>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</si>
  <si>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</si>
  <si>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</si>
  <si>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</si>
  <si>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</si>
  <si>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</si>
  <si>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</si>
  <si>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</si>
  <si>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</si>
  <si>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</si>
  <si>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</si>
  <si>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</si>
  <si>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</si>
  <si>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załącznik nr ….. do umowy</t>
  </si>
  <si>
    <t>Przedmiot zamówienia</t>
  </si>
  <si>
    <t>Cena jednostkowa brutto</t>
  </si>
  <si>
    <t>Nazwa handlowa
Producent</t>
  </si>
  <si>
    <t>ARKUSZ CENOWY</t>
  </si>
  <si>
    <t>Nr</t>
  </si>
  <si>
    <t>Opis przedmiotu zamówienia</t>
  </si>
  <si>
    <t>Ilość</t>
  </si>
  <si>
    <t>j.m.</t>
  </si>
  <si>
    <t>Numer katalogowy</t>
  </si>
  <si>
    <t>Cena brutto</t>
  </si>
  <si>
    <t>zestaw</t>
  </si>
  <si>
    <r>
      <t xml:space="preserve">Oświadczam, że wybór niniejszej oferty będzie prowadził do powstania u Zamawiającego obowiązku podatkowego zgodnie z przepisami o podatku od towarów i usług w zakresie*: 
………………………………………………………………………………………………
</t>
    </r>
    <r>
      <rPr>
        <i/>
        <sz val="11"/>
        <rFont val="Times New Roman"/>
        <family val="1"/>
      </rPr>
      <t xml:space="preserve">*Jeżeli wykonawca nie poda powyższej informacji to Zamawiający przyjmie, że wybór oferty nie będzie prowadził do powstania u Zamawiającego obowiązku podatkowego zgodnie z przepisami o podatku od towarów i usług. </t>
    </r>
  </si>
  <si>
    <t>DFP.271.237.2018.AM</t>
  </si>
  <si>
    <t>Dostawa materiałów laboratoryjnych</t>
  </si>
  <si>
    <t>Część</t>
  </si>
  <si>
    <t>Część 1</t>
  </si>
  <si>
    <t>Kasetki histopatologiczne przeznaczone do nadruku w drukarkach laserowych. Otwory 1 x 5 mm. Kasetki z przykrywką mocowaną na zawiasie. Dostępne w min. 10 kolorach. Kasetki połączone taśmą po 40 sztuk, ułatwiającą umieszczanie kasetek w magazynku drukarki. Opakowanie zbiorcze 1000 sztuk. Kasetki współpracujące z drukarką posiadaną przez zamawiającego, typu NOVA01-FT. Opakowanie 1000 sztuk</t>
  </si>
  <si>
    <t>opak</t>
  </si>
  <si>
    <t>Kasetki histopatologiczne przeznaczone do nadruku w  drukarkach laserowych. Otwory 1 x 1 mm. Kasetki z przykrywką na zawiasie. Dostępne w min. 5 kolorach. Kasetki połączone taśmą po 40 sztuk, ułatwiającą umieszczanie kasetek w magazynku drukarki. Opakowanie zbiorcze 1000 sztuk. Kasetki współpracujące z drukarką posiadaną przez zamawiającego, typu NOVA01-FT. Opakowanie 1000 szt</t>
  </si>
  <si>
    <t>Kasetki biopsyjne z wewnętrzną komorą, przeznaczone do nadruku w drukarkach laserowych. Kasetki z przykrywką bez zawiasów (zamknięcie na zatrzask). Dostępne w min. 5 kolorach. Kasetki połączone taśmą po 40 sztuk, ułatwiającą umieszczanie kasetek w magazynku drukarki. Opakowanie zbiorcze 1000 sztuk. Kasetki współpracujące z drukarką posiadaną przez zamawiającego, typu NOVA01-FT. Opakowanie 1000 szt</t>
  </si>
  <si>
    <t>Część 2</t>
  </si>
  <si>
    <t>Szkiełka podstawowe typu SuperFrost z kolorowym polem, cięte; dostępne w kolorach: niebieski, różowy, żółty, zielony, fioletowy, pomarańczowy, biały. Kompatybilne z termotransferową drukarką do szkiełek posiadaną przez zamawiającego, typu SLIDEMATE  AS. Opakowanie zawiera 50 sztuk szkiełek. Szkiełka podstawowe o wysokiej jakości, bez zanieczyszczeń i smug, ze szkła białego,  sodowo-wapniowego o niskiej zawartości tlenku żelaza, o składzie:  SiO2 72,2%, MgO 4,3%, Na2O 14,3%, Al2O3 1,2%, K2O 1,2%, Fe2O3 0,03%, CaO 6,4%, SO3 0,3% . Opakowanie 50 szt.</t>
  </si>
  <si>
    <t>Szkiełka podstawowe typu SuperFrost Plus, szlifowane krawędzie 90°, kompatybilne z termotransferową drukarką do szkiełek posiadaną przez zamawiającego, typu SLIDEMATE  AS. Opakowanie zawiera 72 szt. Wymiary 75 x 25 x 1 mm. Szkiełka podstawowe o wysokiej jakości, bez zanieczyszczeń i smug, ze szkła białego,  sodowo-wapniowego o niskiej zawartości tlenku żelaza, o składzie:  SiO2 72,2%, MgO 4,3%, Na2O 14,3%, Al2O3 1,2%, K2O 1,2%, Fe2O3 0,03%, CaO 6,4%, SO3 0,3% . Opakowanie 72 szt.</t>
  </si>
  <si>
    <t>Szkiełka nakrywkowe (0,13-0,16) 24x50 mm, typu MENZEL, kompatybilne z posiadanym przez Zamawiającego urządzeniem zaklejającym ThermoScientific CTM6 oraz TissueTek Glass SAKURA; opakowanie 100 sztuk. Szkiełka nakrywkowe typu Menzel ze szkła borosilikatowego o składzie: : dwutlenek krzemu (SiO2) – 64,1%, tlenek boru (B2O3) – 8,4%, tlenek glinu (Al2O3) – 4,2%, tlenek sodu (Na2O) – 6,4%, tlenek potasu (K2O) – 6,9%, tlenek cynku (ZnO) – 5,9%, tlenek tytanu (TiO2) – 4,0%, tlenek antymonu (Sb2O3) – 0,1%. Opakowanie 100 sztuk</t>
  </si>
  <si>
    <t>Szkiełka podstawowe o wym. 76x52x1mm, szlifowany brzeg, opakowanie 50 sztuk. Szkiełka z matowym polem do opisu. Zamawiający dopuszcza szkiełka nakrywkowe w rozmiarze 50x70 mm</t>
  </si>
  <si>
    <t>Szkiełka nakrywkowe (0,13-0,16) 52x76mm (100 szt.)  Szkiełka nakrywkowe typu Menzel ze szkła borosilikatowego o składzie: : dwutlenek krzemu (SiO2) – 64,1%, tlenek boru (B2O3) – 8,4%, tlenek glinu (Al2O3) – 4,2%, tlenek sodu (Na2O) – 6,4%, tlenek potasu (K2O) – 6,9%, tlenek cynku (ZnO) – 5,9%, tlenek tytanu (TiO2) – 4,0%, tlenek antymonu (Sb2O3) – 0,1%. Opakowanie 100 sztuk</t>
  </si>
  <si>
    <t>Część 3</t>
  </si>
  <si>
    <t xml:space="preserve">Taśma termotransferowa kompatybilna z drukarkami do szkiełek typu SLIDEMATE AS posiadanymi przez zamawiającego. </t>
  </si>
  <si>
    <t>Wanienki do zatapiania przystosowane do dużych wycinków narządowych, kompatybilne z używanymi przez zamawiającego kasetkami Super Mega</t>
  </si>
  <si>
    <t>Adapter do posiadanej przez Zamawiającego barwiarki Gemini lub PRISMA, koszyk na szkiełka Super Mega, umożliwiający barwienie szkiełek z dużymi wycinkami narządowymi w posiadanej przez Zamawiającego barwiarce Gemini Varistain lub PRISMA.</t>
  </si>
  <si>
    <t>Bibuły do analiz jakościowych produkowane ze szlachetnej, czystej celulozy i puchu bawełnianego, zawartość celulozy wynosi  95% (+/- 3%). Ponieważ zawartość popiołu 0,1-0,2% nie jest redukowana w procesie produkcyjnym, przeznaczone są do rutynowych analiz jakościowych. Wymiary arkusza bibuły 580x580mm. Opakowanie 100 sztuk</t>
  </si>
  <si>
    <t>sztuka</t>
  </si>
  <si>
    <t>Część 4</t>
  </si>
  <si>
    <t>Końcówki 200 ul wolne od DNAz i RNAz; wolne od inhibitorów PCR, niskoretencyjne, opakowanie zbiorcze a'1000 szt., kompatybilne z pipetami eppendorf reference i research plus</t>
  </si>
  <si>
    <t>Końcówki 10 ul wolne od DNAz i RNAz; wolne od inhibitorów PCR, niskoretencyjne wydłużone, opakowanie zbiorcze a'1000 szt., kompatybilne z pipetami eppendorf reference i research plus</t>
  </si>
  <si>
    <t>Końcówki 1000 ul wolne od DNAz i RNAz; wolne od inhibitorów PCR, niskoretencyjne, w rakach,10x96 szt, kompatybilne z pipetami eppendorf reference i research plus</t>
  </si>
  <si>
    <t>Końcówki 200 ul wolne od DNAz i RNAz; wolne od inhibitorów PCR, niskoretencyjne, bezbarwne, w rakach,10x96 szt, kompatybilne z pipetami eppendorf reference i research plus</t>
  </si>
  <si>
    <t>Końcówki 10 ul wolne od DNAz i RNAz; wolne od inhibitorów PCR, niskoretencyjne wydłużone, w rakach,10x96 szt, kompatybilne z pipetami eppendorf reference i research plus</t>
  </si>
  <si>
    <t>Końcówki 1000 ul wolne od DNAz i RNAz; wolne od inhibitorów PCR, niskoretencyjne, opakowanie zbiorcze a' 1000 szt., kompatybilne z pipetami eppendorf reference i research plus</t>
  </si>
  <si>
    <t>Sterylne mikroprobówki do Real-Time 0,2ml 8-Strip z wieczkami, bezbarwne, z wypukłym wieczkiem, nisko adhezyjne, wolne od Dnaz i Rnaz, pirogenów i inhibitorów PCR,endotoksyn, ATP, nie mutagenne, w worku, 125x8szt/1000szt</t>
  </si>
  <si>
    <t>Sterylne mikroprobówki do Real-Time 0,2ml 8-Strip z wieczkami, bezbarwne, z płaskim wieczkiem, nisko adhezyjne, wolne od Dnaz i Rnaz, pirogenów i inhibitorów PCR,endotoksyn, ATP, nie mutagenne, w worku, 125x8szt/1000szt</t>
  </si>
  <si>
    <t>Probówki typu Eppendorf do PCR o poj. 0.5 ml lub 0,6 ml, autoklawowalne, płaskie wieczko - matowe umożliwiające oznaczanie prób, probówka ze stożkowym dnem, BEZBARWNE, zakres temperatur -20°C do 100°C, równomierna grubość ścianek, pakowane po 1000szt.</t>
  </si>
  <si>
    <t>Płytki 96-dołkowe do PCR, do posiadanegoprzez Zamawiającego aparatu Roche 480 Light Cycler, białe, z kodem kreskowym, z filmem uszczelniającym, , wolne od RNaz, DNaz i pirogenów (opakowanie 50 szt)</t>
  </si>
  <si>
    <t>Część 5</t>
  </si>
  <si>
    <t xml:space="preserve">Końcówki o poj. do 200 ul do automatycznych pipet laboratoryjnych, typu Glison, klasa "SUPERIOR", bezbarwne, wykonane z PP </t>
  </si>
  <si>
    <t xml:space="preserve">Końcówki o poj. do 1000 ul do automatycznych pipet laboratoryjnych, typu Glison, klasa "SUPERIOR", bezbarwne, wykonane z PP </t>
  </si>
  <si>
    <t>Pipeta jednokanałowa zmiennopojemnościowa w zakresie 100-1000 µl, działka elemntarna 5,0 µl, błąd dokładności ±2,0-±0,6 %, błąd powtarzalności 0,7 -0,20%.</t>
  </si>
  <si>
    <t xml:space="preserve">Pipeta jednokanałowa o stałej objętości 500 µl, błąd powtarzalności 0,20%, błąd dokładności ±0,30. </t>
  </si>
  <si>
    <t xml:space="preserve">Pipeta jednokanałowa o stałej objętości 200 µl, błąd powtarzalności 0,20%, błąd dokładności ±0,40. </t>
  </si>
  <si>
    <t xml:space="preserve">Pipeta jednokanałowa o stałej objętości 100 µl, błąd powtarzalności 0,30%, błąd dokładności ±0,50. </t>
  </si>
  <si>
    <t>Pipeta jednokanałowa zmiennopojemnościowa w zakresie 10-100 µl, działka elemntarna 1,0 µl, błąd dokładności ±3,0-±0,8 %, błąd powtarzalności 1,5 -0,15%.</t>
  </si>
  <si>
    <t>Pipeta jednokanałowa zmiennopojemnościowa w zakresie 0,1-10 µl, działka elemntarna 0,1 µl, błąd dokładności ±2,5-±1,0 %, błąd powtarzalności 1,5 -0,80%.</t>
  </si>
  <si>
    <t xml:space="preserve">Pipeta jednokanałowa o stałej objętości 10 µl, błąd powtarzalności 0,80%, błąd dokładności ±0,80. </t>
  </si>
  <si>
    <t>Pipeta wielokanałowa zmiennopojemnościowa , 8 kanałów w zakresie 50-300 µl, działka elemntarna 5,0 µl, błąd dokładności ±2,5-±0,7 %, błąd powtarzalności 0,8 -0,25%.</t>
  </si>
  <si>
    <t>Część 6</t>
  </si>
  <si>
    <t>Statyw typu PCR-Cooler do utrzymywania probówek do PCR 0,2 mL/0,5 mL oraz płytek do PCR 96-dołkowych w niskiej temperaturze</t>
  </si>
  <si>
    <t>Statyw karuzelowy, na 6 szt. pipet typu Eppendorf Research, Research plus, Reference, Reference2</t>
  </si>
  <si>
    <t xml:space="preserve">Końcówki do pipet automatycznych 0,1-10 ul typu Eppendorf Box - pojemnik wielokrotnego użytku, 96 końcówek w opakowaniu </t>
  </si>
  <si>
    <t xml:space="preserve">Końcówka do pipet typu Eppendorf bez filtra, 20 ul. Opakowanie 96 sztuk </t>
  </si>
  <si>
    <t>Probówko-strzykawka z heparyną litową, 9,0 ml, sterylna, z etykietą, wymiary 92x16 mm, wykonana z polipropylenu (PP), korek w kolorze pomarańczowym z polietylenu o wysokiej gęstości (HDPE). Opakowanie 50 sztuk</t>
  </si>
  <si>
    <t>Probówko-strzykawka z cytrynianem trójsodowym do badań  koagulologicznych osocza, 10,0 ml, sterylna, z etykietą, wymiary 92x16 mm, korek w kolorze zielonym z polietylenu o wysokiej gęstości (HDPE). Opakowanie 50 sztuk</t>
  </si>
  <si>
    <t>Probówko-strzykawka z K3EDTA, 9,0 ml, z etykietą, wymiary 92x16 mm, sterylna, wykonana z polipropylenu (PP), korek w kolorze czerwonym z polietylenu o wysokiej gęstości (HDPE). Opakowanie 50 sztuk</t>
  </si>
  <si>
    <t>Probówki 1,5 ml wolne od DNaz, RNaz oraz ludzkiego DNA i inhibitorów PCR (standard PCR-clean) Odporne na temperatury od -86°C do 100°C, autoklawowalne w 121°C przez 20 minut Wyjątkowo wytrzymałe – do wirowania przy 30.000 x g. Zamknięcie typu SAFE-LOCK uniemożliwiające przypadkowe otwarcie w trakcie długotrwałej inkubacji w 96 stopniach C (odporne na wysokie cieśnienie gazów)</t>
  </si>
  <si>
    <t>Probówki typu eppendorf 2ml, Probówki 2ml wolne od DNaz, RNaz i pirogenów, niesterylne, autoklawowalne, pakowane 500szt.</t>
  </si>
  <si>
    <t>Końcówki z filtrem 10μl, pre-sterylne, niskoretencyjne,wolne od endotoksyn, kwasów nukleinowych, DNazy, RNazy, filtr wykonany z HDPE – High Density PolyEthylene rozmiar porów 20-40 µm, kompatybilne z pipetami eppendorf reference i research plus
1opakowanie zawiera 10 pudełek x 96szt. końcówek</t>
  </si>
  <si>
    <t>Końcówki z filtrem 20μl, pre-sterylne, niskoretencyjne,wolne od endotoksyn, kwasów nukleinowych, DNazy, RNazy, filtr wykonany z HDPE – High Density PolyEthylene rozmiar porów 20-40 µm, kompatybilne z pipetami eppendorf reference i research plus
1opakowanie zawiera 10 pudełek x 96szt. końcówek</t>
  </si>
  <si>
    <t>Końcówki z filtrem 100μl, pre-sterylne, niskoretencyjne,wolne od endotoksyn, kwasów nukleinowych, DNazy, RNazy, filtr wykonany z HDPE – High Density PolyEthylene rozmiar porów 20-40 µm, kompatybilne z pipetami eppendorf reference i research plus
1opakowanie zawiera 10 pudełek x 96szt. końcówek</t>
  </si>
  <si>
    <t>Końcówki z filtrem 200μl, pre-sterylne, niskoretencyjne,wolne od endotoksyn, kwasów nukleinowych, DNazy, RNazy, filtr wykonany z HDPE – High Density PolyEthylene rozmiar porów 20-40 µm, kompatybilne z pipetami eppendorf reference i research plus
1opakowanie zawiera 10 pudełek x 96szt. końcówek</t>
  </si>
  <si>
    <t>Końcówki z filtrem 1000μl, pre-sterylne, niskoretencyjne,wolne od endotoksyn, kwasów nukleinowych, DNazy, RNazy, filtr wykonany z HDPE – High Density PolyEthylene rozmiar porów 20-40 µm, kompatybilne z pipetami eppendorf reference i research plus
1opakowanie zawiera 10 pudełek x 96szt. końcówek</t>
  </si>
  <si>
    <t>Część 7</t>
  </si>
  <si>
    <t>Część 8</t>
  </si>
  <si>
    <t>Ginekologiczna pęseta jednorazowa, sterylna, długość 25 cm. Spiczaste, ząbkowane końcówki. Pakowana pojedynczo.</t>
  </si>
  <si>
    <t>Szczoteczki ginekologiczne w kształcie wachlarza (miotełki) do pobierania materiału na potrzeby badania cytologicznego. Profil włosia umożliwia dostarczenie dużej ilości próbek wymazów jednocześnie z kanału szyjki macicy jak i z tarczy, sterylne, pakowane pojedynczo w opakowanie typu blister; opakowanie zbiorcze 100 sztuk. Wykonane z tworzywa sztucznego. Produkt jednorazowy.</t>
  </si>
  <si>
    <t>Część 9</t>
  </si>
  <si>
    <t>Siatki miedziane o średnicy 3,05 mm zawierające 250 kwadratowych oczek do posiadanego przez Zamawiającego mikroskopu elektronowego OPTON EM 900 firmy ZEISS.</t>
  </si>
  <si>
    <t xml:space="preserve">Paski szklane do łamarki noży szklanych, do mikroskopii elektronowej,406mm x 25.4mm x 6mm  </t>
  </si>
  <si>
    <t>Część 10</t>
  </si>
  <si>
    <t>Nożyki niskoprofilowe do mikrotomu, wym. 80 mm x 8 mm x 0,25 mm, o kącie 34°, kompatybilne z mikrotomami Thermo Fisher Scientific. Ostrze wykonane w technologii pink gwarantującej długotrwałą ostrość i precyzję cięcia. Ostrze przeznaczone do materiału miękkiego, preparatów mrożeniowych, biopsji oraz w szczególności do materiału twardego. Opakowanie 50 sztuk.</t>
  </si>
  <si>
    <t>Nożyki wysokoprofilowe do mikrotomu, wym. 75 × 14 x 0,31 mm, o kącie 34°, kompatybilne z mikrotomem Thermo Fisher Scientific. Ostrze przeznaczone do materiału miękkiego, preparatów mrożeniowych, biopsji oraz w szczególności do materiału twardego. Opakowanie 50 sztuk</t>
  </si>
  <si>
    <t>Kasetki histopatologiczne typu Super Mega do przeprowadzania dużych wycinków narządowych;  opakowanie 100 sztuk</t>
  </si>
  <si>
    <t>Oświadczamy, że oferowane produkty są dopuszczone do obrotu i używania na terenie Polski zgodnie z ustawą z dnia 20 maja 2010 roku o wyrobach medycznych.  Jednocześnie oświadczamy, że na każdorazowe wezwanie Zamawiającego przedstawimy dokumenty dopuszczające do obrotu i używania na terenie Polski. (nie dotyczy części 4 poz. 7-8; części 5 poz. 3-10; części 6 poz. 5 – 6)</t>
  </si>
  <si>
    <t xml:space="preserve">Zestaw trzech pipet typu Eppendorf Reserch Plus o zmiennej objętości : 5-10 µl, 10-100  µl, 100-1000  µl. Zestaw zawiera 3 pudełka wielokrotnego użytku z końcówkami do pipet w rozmiarach 20  µl, 200  µl oraz 1000  µl, każde pudełko zawiera 96 końcówek. Przyciski sterowania oznaczone kolorami oraz dodatkowa opcja kalibracji. Pipety odporne na działanie czynników chemicznych, termicznych oraz mechanicznych. Pipety wyposażone w sprężynowy stożek końcówki. </t>
  </si>
  <si>
    <t xml:space="preserve">Pipeta jednokanałowa  z przyciskiem sterujacym, zmienna 20-200 µl, typu  Eppendorf Reserch Plu. Pipeta odporna na działanie czynników chemicznych, termicznych oraz mechanicznych. Pipeta wyposażona w sprężynowy stożek końcówki oraz dodatkową opcje kalibracji. </t>
  </si>
  <si>
    <t xml:space="preserve">Pipeta jednokanałowa  z przyciskiem sterujacym, zmienna 100-1000 µl, typu  Eppendorf Reserch Plu. Pipeta odporna na działanie czynników chemicznych, termicznych oraz mechanicznych. Pipeta wyposażona w sprężynowy stożek końcówki oraz dodatkową opcje kalibracji. </t>
  </si>
  <si>
    <t xml:space="preserve">Zestaw trzech pipet typu Eppendorf Reserch Plus o zmiennej objętości : 2-20 µl, 20-200  µl, 100-1000  µl. Zestaw zawiera 3 pudełka wielokrotnego użytku z końcówkami do pipet w rozmiarach 20  µl, 200  µl oraz 1000  µl, każde pudełko zawiera 96 końcówek. Przyciski sterowania oznaczone kolorami. oraz dodatkowa opcja kalibracji. Pipety odporne na działanie czynników chemicznych, termicznych oraz mechanicznych. Pipety wyposażone w sprężynowy stożek końcówki. </t>
  </si>
  <si>
    <t xml:space="preserve">Oświadczamy, że zamówienie będziemy wykonywać do czasu wyczerpania kwoty wynagrodzenia umownego, jednak nie dłużej niż przez:
- 24 miesiące w zakresie części 1 – 4, części 5 poz. 1-2, części 6 poz. 1-4, 9-11, części 7-10, 
- 2 miesiące w zakresie części 5 poz. 3-10, części 6 poz.5-8 
od daty zawarcia umowy.
</t>
  </si>
</sst>
</file>

<file path=xl/styles.xml><?xml version="1.0" encoding="utf-8"?>
<styleSheet xmlns="http://schemas.openxmlformats.org/spreadsheetml/2006/main">
  <numFmts count="3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00"/>
    <numFmt numFmtId="183" formatCode="0.0"/>
    <numFmt numFmtId="184" formatCode="[$-415]d\ mmmm\ yyyy"/>
    <numFmt numFmtId="185" formatCode="_-* #,##0.00\ _z_ł_-;\-* #,##0.00\ _z_ł_-;_-* \-??\ _z_ł_-;_-@_-"/>
    <numFmt numFmtId="186" formatCode="_-* #,##0.00&quot; zł&quot;_-;\-* #,##0.00&quot; zł&quot;_-;_-* \-??&quot; zł&quot;_-;_-@_-"/>
    <numFmt numFmtId="187" formatCode="&quot; &quot;#,##0.00,&quot;zł &quot;;&quot;-&quot;#,##0.00,&quot;zł &quot;;&quot; &quot;&quot;-&quot;#&quot; zł &quot;;&quot; &quot;@&quot; &quot;"/>
    <numFmt numFmtId="188" formatCode="_(* #,##0.00_);_(* \(#,##0.00\);_(* &quot;-&quot;??_);_(@_)"/>
  </numFmts>
  <fonts count="57">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sz val="11"/>
      <color indexed="8"/>
      <name val="Calibri"/>
      <family val="2"/>
    </font>
    <font>
      <sz val="11"/>
      <color indexed="8"/>
      <name val="Czcionka tekstu podstawowego"/>
      <family val="2"/>
    </font>
    <font>
      <sz val="12"/>
      <name val="Arial"/>
      <family val="2"/>
    </font>
    <font>
      <sz val="10"/>
      <name val="Tahoma"/>
      <family val="2"/>
    </font>
    <font>
      <sz val="11"/>
      <name val="Book Antiqua"/>
      <family val="1"/>
    </font>
    <font>
      <i/>
      <sz val="11"/>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zcionka tekstu podstawowego"/>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b/>
      <sz val="11"/>
      <color indexed="8"/>
      <name val="Times New Roman"/>
      <family val="1"/>
    </font>
    <font>
      <sz val="11"/>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1"/>
      <color theme="1" tint="0.24998000264167786"/>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186" fontId="0" fillId="0" borderId="0" applyFill="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85" fontId="38" fillId="0" borderId="0" applyBorder="0" applyProtection="0">
      <alignment/>
    </xf>
    <xf numFmtId="43" fontId="0" fillId="0" borderId="0" applyFont="0" applyFill="0" applyBorder="0" applyAlignment="0" applyProtection="0"/>
    <xf numFmtId="43" fontId="3"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8" fontId="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185" fontId="0" fillId="0" borderId="0" applyFill="0" applyBorder="0" applyAlignment="0" applyProtection="0"/>
    <xf numFmtId="43" fontId="33" fillId="0" borderId="0" applyFont="0" applyFill="0" applyBorder="0" applyAlignment="0" applyProtection="0"/>
    <xf numFmtId="0" fontId="7"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3"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vertical="top"/>
      <protection/>
    </xf>
    <xf numFmtId="0" fontId="33" fillId="0" borderId="0">
      <alignment/>
      <protection/>
    </xf>
    <xf numFmtId="0" fontId="3" fillId="0" borderId="0">
      <alignment/>
      <protection/>
    </xf>
    <xf numFmtId="0" fontId="0" fillId="0" borderId="0">
      <alignment/>
      <protection/>
    </xf>
    <xf numFmtId="0" fontId="33" fillId="0" borderId="0">
      <alignment/>
      <protection/>
    </xf>
    <xf numFmtId="0" fontId="0" fillId="0" borderId="0">
      <alignment/>
      <protection/>
    </xf>
    <xf numFmtId="0" fontId="33" fillId="0" borderId="0">
      <alignment/>
      <protection/>
    </xf>
    <xf numFmtId="0" fontId="0" fillId="0" borderId="0">
      <alignment/>
      <protection/>
    </xf>
    <xf numFmtId="0" fontId="10" fillId="0" borderId="0">
      <alignment/>
      <protection/>
    </xf>
    <xf numFmtId="0" fontId="33" fillId="0" borderId="0">
      <alignment/>
      <protection/>
    </xf>
    <xf numFmtId="0" fontId="3" fillId="0" borderId="0">
      <alignment/>
      <protection/>
    </xf>
    <xf numFmtId="0" fontId="0" fillId="0" borderId="0">
      <alignment/>
      <protection/>
    </xf>
    <xf numFmtId="0" fontId="0" fillId="0" borderId="0">
      <alignment/>
      <protection/>
    </xf>
    <xf numFmtId="0" fontId="38"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47" fillId="0" borderId="0">
      <alignment/>
      <protection/>
    </xf>
    <xf numFmtId="0" fontId="3" fillId="0" borderId="0">
      <alignment/>
      <protection/>
    </xf>
    <xf numFmtId="0" fontId="33" fillId="0" borderId="0">
      <alignment/>
      <protection/>
    </xf>
    <xf numFmtId="0" fontId="3" fillId="0" borderId="0">
      <alignment/>
      <protection/>
    </xf>
    <xf numFmtId="0" fontId="0" fillId="0" borderId="0">
      <alignment/>
      <protection/>
    </xf>
    <xf numFmtId="0" fontId="6" fillId="0" borderId="0">
      <alignment/>
      <protection/>
    </xf>
    <xf numFmtId="0" fontId="47" fillId="0" borderId="0">
      <alignment/>
      <protection/>
    </xf>
    <xf numFmtId="0" fontId="33" fillId="0" borderId="0">
      <alignment/>
      <protection/>
    </xf>
    <xf numFmtId="0" fontId="3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4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8" fillId="0" borderId="0">
      <alignment/>
      <protection/>
    </xf>
    <xf numFmtId="0" fontId="49" fillId="0" borderId="8" applyNumberFormat="0" applyFill="0" applyAlignment="0" applyProtection="0"/>
    <xf numFmtId="187" fontId="6" fillId="0" borderId="0">
      <alignment/>
      <protection/>
    </xf>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18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186" fontId="3" fillId="0" borderId="0" applyFill="0" applyBorder="0" applyAlignment="0" applyProtection="0"/>
    <xf numFmtId="0" fontId="53" fillId="32" borderId="0" applyNumberFormat="0" applyBorder="0" applyAlignment="0" applyProtection="0"/>
  </cellStyleXfs>
  <cellXfs count="86">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locked="0"/>
    </xf>
    <xf numFmtId="49" fontId="4" fillId="0" borderId="0"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right" vertical="top"/>
      <protection locked="0"/>
    </xf>
    <xf numFmtId="44" fontId="4" fillId="0" borderId="0" xfId="131" applyNumberFormat="1" applyFont="1" applyFill="1" applyBorder="1" applyAlignment="1" applyProtection="1">
      <alignment horizontal="left" vertical="top" wrapText="1"/>
      <protection locked="0"/>
    </xf>
    <xf numFmtId="0" fontId="54" fillId="0" borderId="0" xfId="0" applyFont="1" applyFill="1" applyAlignment="1" applyProtection="1">
      <alignment horizontal="left" vertical="top" wrapText="1"/>
      <protection locked="0"/>
    </xf>
    <xf numFmtId="9" fontId="5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54" fillId="0" borderId="0" xfId="0" applyFont="1" applyFill="1" applyAlignment="1" applyProtection="1">
      <alignment vertical="top" wrapText="1"/>
      <protection locked="0"/>
    </xf>
    <xf numFmtId="0" fontId="55" fillId="0" borderId="0" xfId="0" applyFont="1" applyFill="1" applyBorder="1" applyAlignment="1" applyProtection="1">
      <alignment horizontal="left" vertical="top"/>
      <protection locked="0"/>
    </xf>
    <xf numFmtId="0" fontId="55" fillId="0" borderId="0" xfId="0" applyFont="1" applyFill="1" applyBorder="1" applyAlignment="1" applyProtection="1">
      <alignment horizontal="left" vertical="top" wrapText="1"/>
      <protection locked="0"/>
    </xf>
    <xf numFmtId="0" fontId="54" fillId="0" borderId="0" xfId="0" applyFont="1" applyFill="1" applyBorder="1" applyAlignment="1" applyProtection="1">
      <alignment horizontal="left" vertical="top" wrapText="1"/>
      <protection locked="0"/>
    </xf>
    <xf numFmtId="44" fontId="54" fillId="0" borderId="0" xfId="0" applyNumberFormat="1" applyFont="1" applyFill="1" applyBorder="1" applyAlignment="1" applyProtection="1">
      <alignment horizontal="right" vertical="top" wrapText="1"/>
      <protection locked="0"/>
    </xf>
    <xf numFmtId="0" fontId="5" fillId="0" borderId="0" xfId="0" applyFont="1" applyAlignment="1">
      <alignment horizontal="right" vertical="top" wrapText="1"/>
    </xf>
    <xf numFmtId="0" fontId="5" fillId="0" borderId="10" xfId="0" applyFont="1" applyFill="1" applyBorder="1" applyAlignment="1" applyProtection="1">
      <alignment horizontal="left" vertical="top" wrapText="1"/>
      <protection locked="0"/>
    </xf>
    <xf numFmtId="44" fontId="4" fillId="0" borderId="10" xfId="0" applyNumberFormat="1" applyFont="1" applyFill="1" applyBorder="1" applyAlignment="1" applyProtection="1">
      <alignment horizontal="left" vertical="top" wrapText="1"/>
      <protection locked="0"/>
    </xf>
    <xf numFmtId="0" fontId="5" fillId="0" borderId="10" xfId="0" applyFont="1" applyBorder="1" applyAlignment="1">
      <alignment horizontal="right" vertical="top" wrapText="1"/>
    </xf>
    <xf numFmtId="0" fontId="56" fillId="0" borderId="0" xfId="0" applyFont="1" applyFill="1" applyAlignment="1" applyProtection="1">
      <alignment horizontal="left" vertical="top" wrapText="1"/>
      <protection locked="0"/>
    </xf>
    <xf numFmtId="0" fontId="4" fillId="0" borderId="0" xfId="0" applyFont="1" applyFill="1" applyAlignment="1" applyProtection="1">
      <alignment vertical="top" wrapText="1"/>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top"/>
      <protection locked="0"/>
    </xf>
    <xf numFmtId="0" fontId="4" fillId="33" borderId="10" xfId="0"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0" fontId="4" fillId="33" borderId="10" xfId="0" applyFont="1" applyFill="1" applyBorder="1" applyAlignment="1" applyProtection="1">
      <alignment horizontal="center" vertical="center" wrapText="1"/>
      <protection locked="0"/>
    </xf>
    <xf numFmtId="0" fontId="4" fillId="0" borderId="0" xfId="0" applyFont="1" applyFill="1" applyAlignment="1">
      <alignment horizontal="left" vertical="top" wrapText="1"/>
    </xf>
    <xf numFmtId="0" fontId="4" fillId="0" borderId="10" xfId="0" applyFont="1" applyFill="1" applyBorder="1" applyAlignment="1">
      <alignment horizontal="left" vertical="center" wrapText="1"/>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4" fontId="4" fillId="0" borderId="10" xfId="137" applyFont="1" applyFill="1" applyBorder="1" applyAlignment="1" applyProtection="1">
      <alignment horizontal="center" vertical="center" wrapText="1"/>
      <protection locked="0"/>
    </xf>
    <xf numFmtId="0" fontId="4" fillId="0" borderId="0" xfId="0" applyFont="1" applyAlignment="1">
      <alignment horizontal="left" vertical="top" wrapText="1"/>
    </xf>
    <xf numFmtId="44" fontId="4" fillId="0" borderId="12" xfId="137" applyFont="1" applyFill="1" applyBorder="1" applyAlignment="1" applyProtection="1">
      <alignment horizontal="center" vertical="center" wrapText="1"/>
      <protection locked="0"/>
    </xf>
    <xf numFmtId="0" fontId="4" fillId="0" borderId="0" xfId="0" applyFont="1" applyAlignment="1">
      <alignment horizontal="left" vertical="center" wrapText="1"/>
    </xf>
    <xf numFmtId="3" fontId="4" fillId="0" borderId="0" xfId="0" applyNumberFormat="1" applyFont="1" applyAlignment="1">
      <alignment horizontal="left" vertical="top" wrapText="1"/>
    </xf>
    <xf numFmtId="44" fontId="4" fillId="0" borderId="13" xfId="0" applyNumberFormat="1" applyFont="1" applyBorder="1" applyAlignment="1">
      <alignment horizontal="left" vertical="top" wrapText="1"/>
    </xf>
    <xf numFmtId="0" fontId="4" fillId="0" borderId="10" xfId="0" applyFont="1" applyBorder="1" applyAlignment="1">
      <alignment horizontal="left" vertical="top" wrapText="1"/>
    </xf>
    <xf numFmtId="3" fontId="4" fillId="0" borderId="10" xfId="0" applyNumberFormat="1" applyFont="1" applyBorder="1" applyAlignment="1">
      <alignment horizontal="center" vertical="center" wrapText="1"/>
    </xf>
    <xf numFmtId="0" fontId="4" fillId="0" borderId="10" xfId="0"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4"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15" xfId="0" applyNumberFormat="1" applyFont="1" applyFill="1" applyBorder="1" applyAlignment="1" applyProtection="1">
      <alignment horizontal="left" vertical="top" wrapText="1"/>
      <protection locked="0"/>
    </xf>
    <xf numFmtId="49" fontId="4" fillId="0" borderId="14" xfId="0" applyNumberFormat="1" applyFont="1" applyFill="1" applyBorder="1" applyAlignment="1" applyProtection="1">
      <alignment horizontal="left" vertical="top" wrapText="1"/>
      <protection locked="0"/>
    </xf>
    <xf numFmtId="0" fontId="54" fillId="0" borderId="0" xfId="0" applyFont="1" applyFill="1" applyBorder="1" applyAlignment="1" applyProtection="1">
      <alignment horizontal="justify" vertical="top" wrapText="1"/>
      <protection locked="0"/>
    </xf>
    <xf numFmtId="0" fontId="5" fillId="0" borderId="11"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center" vertical="top" wrapText="1"/>
      <protection locked="0"/>
    </xf>
    <xf numFmtId="0" fontId="5" fillId="0" borderId="14" xfId="0" applyFont="1" applyFill="1" applyBorder="1" applyAlignment="1" applyProtection="1">
      <alignment horizontal="center" vertical="top" wrapText="1"/>
      <protection locked="0"/>
    </xf>
    <xf numFmtId="0" fontId="4" fillId="0" borderId="0" xfId="0" applyFont="1" applyFill="1" applyAlignment="1" applyProtection="1">
      <alignment vertical="top" wrapText="1"/>
      <protection locked="0"/>
    </xf>
    <xf numFmtId="0" fontId="4" fillId="34" borderId="0" xfId="0" applyFont="1" applyFill="1" applyBorder="1" applyAlignment="1" applyProtection="1">
      <alignment horizontal="justify" vertical="top" wrapText="1"/>
      <protection locked="0"/>
    </xf>
    <xf numFmtId="0" fontId="4" fillId="0" borderId="0" xfId="0" applyFont="1" applyFill="1" applyBorder="1" applyAlignment="1" applyProtection="1">
      <alignment horizontal="justify" vertical="top" wrapText="1"/>
      <protection locked="0"/>
    </xf>
    <xf numFmtId="0" fontId="0" fillId="0" borderId="0" xfId="0" applyAlignment="1">
      <alignment horizontal="justify" vertical="top" wrapText="1"/>
    </xf>
    <xf numFmtId="3" fontId="5" fillId="0" borderId="10" xfId="0" applyNumberFormat="1" applyFont="1" applyFill="1" applyBorder="1" applyAlignment="1" applyProtection="1">
      <alignment horizontal="center" vertical="top" wrapText="1"/>
      <protection locked="0"/>
    </xf>
    <xf numFmtId="44" fontId="4" fillId="0" borderId="10" xfId="0" applyNumberFormat="1" applyFont="1" applyFill="1" applyBorder="1" applyAlignment="1" applyProtection="1">
      <alignment horizontal="center" vertical="top" wrapText="1"/>
      <protection locked="0"/>
    </xf>
    <xf numFmtId="44" fontId="4" fillId="0" borderId="11" xfId="0" applyNumberFormat="1" applyFont="1" applyFill="1" applyBorder="1" applyAlignment="1" applyProtection="1">
      <alignment horizontal="center" vertical="top" wrapText="1"/>
      <protection locked="0"/>
    </xf>
    <xf numFmtId="44" fontId="4" fillId="0" borderId="15" xfId="0" applyNumberFormat="1" applyFont="1" applyFill="1" applyBorder="1" applyAlignment="1" applyProtection="1">
      <alignment horizontal="center" vertical="top" wrapText="1"/>
      <protection locked="0"/>
    </xf>
    <xf numFmtId="44" fontId="4" fillId="0" borderId="14" xfId="0" applyNumberFormat="1" applyFont="1" applyFill="1" applyBorder="1" applyAlignment="1" applyProtection="1">
      <alignment horizontal="center" vertical="top" wrapText="1"/>
      <protection locked="0"/>
    </xf>
    <xf numFmtId="0" fontId="4" fillId="0" borderId="0" xfId="0" applyNumberFormat="1" applyFont="1" applyFill="1" applyBorder="1" applyAlignment="1" applyProtection="1">
      <alignment horizontal="left" vertical="top" wrapText="1"/>
      <protection locked="0"/>
    </xf>
    <xf numFmtId="0" fontId="4" fillId="0" borderId="0" xfId="0" applyFont="1" applyFill="1" applyAlignment="1" applyProtection="1">
      <alignment horizontal="justify" vertical="top" wrapText="1"/>
      <protection locked="0"/>
    </xf>
    <xf numFmtId="0" fontId="11" fillId="0" borderId="0" xfId="0" applyFont="1" applyFill="1" applyBorder="1" applyAlignment="1" applyProtection="1">
      <alignment horizontal="justify" vertical="top" wrapText="1"/>
      <protection locked="0"/>
    </xf>
    <xf numFmtId="0" fontId="4" fillId="0" borderId="0" xfId="0" applyFont="1" applyFill="1" applyBorder="1" applyAlignment="1" applyProtection="1">
      <alignment horizontal="justify" vertical="justify" wrapText="1"/>
      <protection locked="0"/>
    </xf>
    <xf numFmtId="0" fontId="4" fillId="0" borderId="0" xfId="0" applyFont="1" applyFill="1" applyAlignment="1" applyProtection="1">
      <alignment horizontal="justify" vertical="justify" wrapText="1"/>
      <protection locked="0"/>
    </xf>
  </cellXfs>
  <cellStyles count="13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urrency 2" xfId="39"/>
    <cellStyle name="Dane wejściowe" xfId="40"/>
    <cellStyle name="Dane wyjściowe" xfId="41"/>
    <cellStyle name="Dobry" xfId="42"/>
    <cellStyle name="Comma" xfId="43"/>
    <cellStyle name="Comma [0]" xfId="44"/>
    <cellStyle name="Dziesiętny 2" xfId="45"/>
    <cellStyle name="Dziesiętny 2 2" xfId="46"/>
    <cellStyle name="Dziesiętny 2 2 2" xfId="47"/>
    <cellStyle name="Dziesiętny 2 2 3" xfId="48"/>
    <cellStyle name="Dziesiętny 2 3" xfId="49"/>
    <cellStyle name="Dziesiętny 2 4" xfId="50"/>
    <cellStyle name="Dziesiętny 3" xfId="51"/>
    <cellStyle name="Dziesiętny 3 2" xfId="52"/>
    <cellStyle name="Dziesiętny 3 2 2" xfId="53"/>
    <cellStyle name="Dziesiętny 3 3" xfId="54"/>
    <cellStyle name="Dziesiętny 3 4" xfId="55"/>
    <cellStyle name="Dziesiętny 3 5" xfId="56"/>
    <cellStyle name="Dziesiętny 4" xfId="57"/>
    <cellStyle name="Dziesiętny 4 2" xfId="58"/>
    <cellStyle name="Dziesiętny 4 3" xfId="59"/>
    <cellStyle name="Dziesiętny 4 4" xfId="60"/>
    <cellStyle name="Dziesiętny 5" xfId="61"/>
    <cellStyle name="Dziesiętny 5 2" xfId="62"/>
    <cellStyle name="Dziesiętny 6" xfId="63"/>
    <cellStyle name="Dziesiętny 6 2" xfId="64"/>
    <cellStyle name="Excel Built-in Normal" xfId="65"/>
    <cellStyle name="Hyperlink" xfId="66"/>
    <cellStyle name="Hiperłącze 2" xfId="67"/>
    <cellStyle name="Hiperłącze 3" xfId="68"/>
    <cellStyle name="Hiperłącze 4" xfId="69"/>
    <cellStyle name="Komórka połączona" xfId="70"/>
    <cellStyle name="Komórka zaznaczona" xfId="71"/>
    <cellStyle name="Nagłówek 1" xfId="72"/>
    <cellStyle name="Nagłówek 2" xfId="73"/>
    <cellStyle name="Nagłówek 3" xfId="74"/>
    <cellStyle name="Nagłówek 4" xfId="75"/>
    <cellStyle name="Neutralne 2" xfId="76"/>
    <cellStyle name="Neutralny" xfId="77"/>
    <cellStyle name="Normal 2" xfId="78"/>
    <cellStyle name="Normal 3" xfId="79"/>
    <cellStyle name="Normal 3 2" xfId="80"/>
    <cellStyle name="Normal 4" xfId="81"/>
    <cellStyle name="Normal_PROF_ETH" xfId="82"/>
    <cellStyle name="Normalny 10" xfId="83"/>
    <cellStyle name="Normalny 10 3" xfId="84"/>
    <cellStyle name="Normalny 11" xfId="85"/>
    <cellStyle name="Normalny 11 2" xfId="86"/>
    <cellStyle name="Normalny 11 4" xfId="87"/>
    <cellStyle name="Normalny 12" xfId="88"/>
    <cellStyle name="Normalny 12 2" xfId="89"/>
    <cellStyle name="Normalny 13" xfId="90"/>
    <cellStyle name="Normalny 14" xfId="91"/>
    <cellStyle name="Normalny 14 2" xfId="92"/>
    <cellStyle name="Normalny 15" xfId="93"/>
    <cellStyle name="Normalny 16" xfId="94"/>
    <cellStyle name="Normalny 2" xfId="95"/>
    <cellStyle name="Normalny 2 2" xfId="96"/>
    <cellStyle name="Normalny 2 2 2" xfId="97"/>
    <cellStyle name="Normalny 2 2 3" xfId="98"/>
    <cellStyle name="Normalny 2 3" xfId="99"/>
    <cellStyle name="Normalny 2 4" xfId="100"/>
    <cellStyle name="Normalny 2 5" xfId="101"/>
    <cellStyle name="Normalny 3" xfId="102"/>
    <cellStyle name="Normalny 3 2" xfId="103"/>
    <cellStyle name="Normalny 4" xfId="104"/>
    <cellStyle name="Normalny 4 2" xfId="105"/>
    <cellStyle name="Normalny 4 3" xfId="106"/>
    <cellStyle name="Normalny 4 4" xfId="107"/>
    <cellStyle name="Normalny 5" xfId="108"/>
    <cellStyle name="Normalny 5 2" xfId="109"/>
    <cellStyle name="Normalny 5 3" xfId="110"/>
    <cellStyle name="Normalny 6" xfId="111"/>
    <cellStyle name="Normalny 6 2" xfId="112"/>
    <cellStyle name="Normalny 7" xfId="113"/>
    <cellStyle name="Normalny 7 2" xfId="114"/>
    <cellStyle name="Normalny 7 3" xfId="115"/>
    <cellStyle name="Normalny 8" xfId="116"/>
    <cellStyle name="Normalny 9" xfId="117"/>
    <cellStyle name="Obliczenia" xfId="118"/>
    <cellStyle name="Followed Hyperlink" xfId="119"/>
    <cellStyle name="Percent" xfId="120"/>
    <cellStyle name="Procentowy 2" xfId="121"/>
    <cellStyle name="Procentowy 2 2" xfId="122"/>
    <cellStyle name="Procentowy 3" xfId="123"/>
    <cellStyle name="Standard_ICP_05_1500" xfId="124"/>
    <cellStyle name="Suma" xfId="125"/>
    <cellStyle name="TableStyleLight1" xfId="126"/>
    <cellStyle name="Tekst objaśnienia" xfId="127"/>
    <cellStyle name="Tekst ostrzeżenia" xfId="128"/>
    <cellStyle name="Tytuł" xfId="129"/>
    <cellStyle name="Uwaga" xfId="130"/>
    <cellStyle name="Currency" xfId="131"/>
    <cellStyle name="Currency [0]" xfId="132"/>
    <cellStyle name="Walutowy 2" xfId="133"/>
    <cellStyle name="Walutowy 2 2" xfId="134"/>
    <cellStyle name="Walutowy 2 3" xfId="135"/>
    <cellStyle name="Walutowy 2 4" xfId="136"/>
    <cellStyle name="Walutowy 3" xfId="137"/>
    <cellStyle name="Walutowy 3 2" xfId="138"/>
    <cellStyle name="Walutowy 3 3" xfId="139"/>
    <cellStyle name="Walutowy 4" xfId="140"/>
    <cellStyle name="Walutowy 4 2" xfId="141"/>
    <cellStyle name="Walutowy 5" xfId="142"/>
    <cellStyle name="Walutowy 6" xfId="143"/>
    <cellStyle name="Zły"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B1:E57"/>
  <sheetViews>
    <sheetView showGridLines="0" tabSelected="1" zoomScale="98" zoomScaleNormal="98" zoomScaleSheetLayoutView="85" zoomScalePageLayoutView="115" workbookViewId="0" topLeftCell="A4">
      <selection activeCell="C35" sqref="C35:E35"/>
    </sheetView>
  </sheetViews>
  <sheetFormatPr defaultColWidth="9.00390625" defaultRowHeight="12.75"/>
  <cols>
    <col min="1" max="1" width="9.125" style="7" customWidth="1"/>
    <col min="2" max="2" width="6.375" style="7" customWidth="1"/>
    <col min="3" max="4" width="30.00390625" style="7" customWidth="1"/>
    <col min="5" max="5" width="41.625" style="9" customWidth="1"/>
    <col min="6" max="9" width="9.125" style="7" customWidth="1"/>
    <col min="10" max="10" width="22.25390625" style="7" customWidth="1"/>
    <col min="11" max="12" width="16.125" style="7" customWidth="1"/>
    <col min="13" max="16384" width="9.125" style="7" customWidth="1"/>
  </cols>
  <sheetData>
    <row r="1" ht="15">
      <c r="E1" s="6" t="s">
        <v>36</v>
      </c>
    </row>
    <row r="2" spans="3:5" ht="15">
      <c r="C2" s="8"/>
      <c r="D2" s="8" t="s">
        <v>35</v>
      </c>
      <c r="E2" s="8"/>
    </row>
    <row r="4" spans="3:4" ht="15">
      <c r="C4" s="7" t="s">
        <v>26</v>
      </c>
      <c r="D4" s="33" t="s">
        <v>54</v>
      </c>
    </row>
    <row r="6" spans="3:5" ht="18" customHeight="1">
      <c r="C6" s="7" t="s">
        <v>25</v>
      </c>
      <c r="D6" s="64" t="s">
        <v>55</v>
      </c>
      <c r="E6" s="64"/>
    </row>
    <row r="8" spans="3:5" ht="15">
      <c r="C8" s="11" t="s">
        <v>22</v>
      </c>
      <c r="D8" s="69"/>
      <c r="E8" s="58"/>
    </row>
    <row r="9" spans="3:5" ht="15">
      <c r="C9" s="11" t="s">
        <v>27</v>
      </c>
      <c r="D9" s="70"/>
      <c r="E9" s="71"/>
    </row>
    <row r="10" spans="3:5" ht="15">
      <c r="C10" s="11" t="s">
        <v>21</v>
      </c>
      <c r="D10" s="65"/>
      <c r="E10" s="66"/>
    </row>
    <row r="11" spans="3:5" ht="15">
      <c r="C11" s="11" t="s">
        <v>29</v>
      </c>
      <c r="D11" s="65"/>
      <c r="E11" s="66"/>
    </row>
    <row r="12" spans="3:5" ht="15">
      <c r="C12" s="11" t="s">
        <v>30</v>
      </c>
      <c r="D12" s="65"/>
      <c r="E12" s="66"/>
    </row>
    <row r="13" spans="3:5" ht="15">
      <c r="C13" s="11" t="s">
        <v>31</v>
      </c>
      <c r="D13" s="65"/>
      <c r="E13" s="66"/>
    </row>
    <row r="14" spans="3:5" ht="15">
      <c r="C14" s="11" t="s">
        <v>32</v>
      </c>
      <c r="D14" s="65"/>
      <c r="E14" s="66"/>
    </row>
    <row r="15" spans="3:5" ht="15">
      <c r="C15" s="11" t="s">
        <v>33</v>
      </c>
      <c r="D15" s="65"/>
      <c r="E15" s="66"/>
    </row>
    <row r="16" spans="3:5" ht="15">
      <c r="C16" s="11" t="s">
        <v>34</v>
      </c>
      <c r="D16" s="65"/>
      <c r="E16" s="66"/>
    </row>
    <row r="17" spans="4:5" ht="15">
      <c r="D17" s="5"/>
      <c r="E17" s="12"/>
    </row>
    <row r="18" spans="2:5" ht="15">
      <c r="B18" s="7" t="s">
        <v>1</v>
      </c>
      <c r="C18" s="67" t="s">
        <v>28</v>
      </c>
      <c r="D18" s="68"/>
      <c r="E18" s="13"/>
    </row>
    <row r="19" spans="4:5" ht="15">
      <c r="D19" s="1"/>
      <c r="E19" s="13"/>
    </row>
    <row r="20" spans="2:5" ht="21" customHeight="1">
      <c r="B20" s="36" t="s">
        <v>56</v>
      </c>
      <c r="C20" s="76" t="s">
        <v>0</v>
      </c>
      <c r="D20" s="76"/>
      <c r="E20" s="76"/>
    </row>
    <row r="21" spans="2:5" ht="15">
      <c r="B21" s="11">
        <v>1</v>
      </c>
      <c r="C21" s="77">
        <f>'część 1'!B3</f>
        <v>0</v>
      </c>
      <c r="D21" s="77"/>
      <c r="E21" s="77"/>
    </row>
    <row r="22" spans="2:5" ht="15">
      <c r="B22" s="11">
        <v>2</v>
      </c>
      <c r="C22" s="77">
        <f>'część 2'!B3</f>
        <v>0</v>
      </c>
      <c r="D22" s="77"/>
      <c r="E22" s="77"/>
    </row>
    <row r="23" spans="2:5" ht="15">
      <c r="B23" s="11">
        <v>3</v>
      </c>
      <c r="C23" s="78">
        <f>'część 3'!B3</f>
        <v>0</v>
      </c>
      <c r="D23" s="79"/>
      <c r="E23" s="80"/>
    </row>
    <row r="24" spans="2:5" ht="15">
      <c r="B24" s="11">
        <v>4</v>
      </c>
      <c r="C24" s="78">
        <f>'część 4'!B3</f>
        <v>0</v>
      </c>
      <c r="D24" s="79"/>
      <c r="E24" s="80"/>
    </row>
    <row r="25" spans="2:5" ht="15">
      <c r="B25" s="11">
        <v>5</v>
      </c>
      <c r="C25" s="78">
        <f>'część 5'!B3</f>
        <v>0</v>
      </c>
      <c r="D25" s="79"/>
      <c r="E25" s="80"/>
    </row>
    <row r="26" spans="2:5" ht="15">
      <c r="B26" s="11">
        <v>6</v>
      </c>
      <c r="C26" s="78">
        <f>'część 6'!B3</f>
        <v>0</v>
      </c>
      <c r="D26" s="79"/>
      <c r="E26" s="80"/>
    </row>
    <row r="27" spans="2:5" ht="15">
      <c r="B27" s="11">
        <v>7</v>
      </c>
      <c r="C27" s="78">
        <f>'część 7'!B3</f>
        <v>0</v>
      </c>
      <c r="D27" s="79"/>
      <c r="E27" s="80"/>
    </row>
    <row r="28" spans="2:5" ht="15">
      <c r="B28" s="11">
        <v>8</v>
      </c>
      <c r="C28" s="78">
        <f>'część 8'!B3</f>
        <v>0</v>
      </c>
      <c r="D28" s="79"/>
      <c r="E28" s="80"/>
    </row>
    <row r="29" spans="2:5" ht="15">
      <c r="B29" s="11">
        <v>9</v>
      </c>
      <c r="C29" s="78">
        <f>'część 9'!B3</f>
        <v>0</v>
      </c>
      <c r="D29" s="79"/>
      <c r="E29" s="80"/>
    </row>
    <row r="30" spans="2:5" ht="15">
      <c r="B30" s="11">
        <v>10</v>
      </c>
      <c r="C30" s="78">
        <f>'część 10'!B3</f>
        <v>0</v>
      </c>
      <c r="D30" s="79"/>
      <c r="E30" s="80"/>
    </row>
    <row r="31" spans="4:5" ht="15">
      <c r="D31" s="25"/>
      <c r="E31" s="14"/>
    </row>
    <row r="32" spans="3:5" ht="81" customHeight="1">
      <c r="C32" s="74" t="s">
        <v>53</v>
      </c>
      <c r="D32" s="75"/>
      <c r="E32" s="75"/>
    </row>
    <row r="33" spans="2:5" ht="21" customHeight="1">
      <c r="B33" s="7" t="s">
        <v>2</v>
      </c>
      <c r="C33" s="68" t="s">
        <v>24</v>
      </c>
      <c r="D33" s="67"/>
      <c r="E33" s="72"/>
    </row>
    <row r="34" spans="2:5" ht="78.75" customHeight="1">
      <c r="B34" s="7" t="s">
        <v>3</v>
      </c>
      <c r="C34" s="81" t="s">
        <v>127</v>
      </c>
      <c r="D34" s="81"/>
      <c r="E34" s="81"/>
    </row>
    <row r="35" spans="2:5" s="15" customFormat="1" ht="61.5" customHeight="1">
      <c r="B35" s="15" t="s">
        <v>4</v>
      </c>
      <c r="C35" s="73" t="s">
        <v>122</v>
      </c>
      <c r="D35" s="73"/>
      <c r="E35" s="73"/>
    </row>
    <row r="36" spans="2:5" ht="33" customHeight="1">
      <c r="B36" s="15" t="s">
        <v>18</v>
      </c>
      <c r="C36" s="74" t="s">
        <v>16</v>
      </c>
      <c r="D36" s="82"/>
      <c r="E36" s="82"/>
    </row>
    <row r="37" spans="2:5" ht="18" customHeight="1">
      <c r="B37" s="15" t="s">
        <v>23</v>
      </c>
      <c r="C37" s="84" t="s">
        <v>19</v>
      </c>
      <c r="D37" s="85"/>
      <c r="E37" s="85"/>
    </row>
    <row r="38" spans="2:5" ht="35.25" customHeight="1">
      <c r="B38" s="15" t="s">
        <v>5</v>
      </c>
      <c r="C38" s="74" t="s">
        <v>20</v>
      </c>
      <c r="D38" s="82"/>
      <c r="E38" s="82"/>
    </row>
    <row r="39" spans="2:5" ht="33.75" customHeight="1">
      <c r="B39" s="15" t="s">
        <v>6</v>
      </c>
      <c r="C39" s="74" t="s">
        <v>40</v>
      </c>
      <c r="D39" s="74"/>
      <c r="E39" s="74"/>
    </row>
    <row r="40" spans="3:5" ht="33.75" customHeight="1">
      <c r="C40" s="74" t="s">
        <v>38</v>
      </c>
      <c r="D40" s="74"/>
      <c r="E40" s="74"/>
    </row>
    <row r="41" spans="3:5" ht="30" customHeight="1">
      <c r="C41" s="83" t="s">
        <v>39</v>
      </c>
      <c r="D41" s="83"/>
      <c r="E41" s="83"/>
    </row>
    <row r="42" spans="2:5" ht="21.75" customHeight="1">
      <c r="B42" s="28" t="s">
        <v>13</v>
      </c>
      <c r="C42" s="29" t="s">
        <v>7</v>
      </c>
      <c r="D42" s="1"/>
      <c r="E42" s="7"/>
    </row>
    <row r="43" spans="2:5" ht="18" customHeight="1">
      <c r="B43" s="17"/>
      <c r="C43" s="61" t="s">
        <v>14</v>
      </c>
      <c r="D43" s="62"/>
      <c r="E43" s="63"/>
    </row>
    <row r="44" spans="3:5" ht="18" customHeight="1">
      <c r="C44" s="61" t="s">
        <v>8</v>
      </c>
      <c r="D44" s="63"/>
      <c r="E44" s="11"/>
    </row>
    <row r="45" spans="3:5" ht="18" customHeight="1">
      <c r="C45" s="59"/>
      <c r="D45" s="60"/>
      <c r="E45" s="11"/>
    </row>
    <row r="46" spans="3:5" ht="18" customHeight="1">
      <c r="C46" s="59"/>
      <c r="D46" s="60"/>
      <c r="E46" s="11"/>
    </row>
    <row r="47" spans="3:5" ht="18" customHeight="1">
      <c r="C47" s="59"/>
      <c r="D47" s="60"/>
      <c r="E47" s="11"/>
    </row>
    <row r="48" spans="3:5" ht="18" customHeight="1">
      <c r="C48" s="19" t="s">
        <v>10</v>
      </c>
      <c r="D48" s="19"/>
      <c r="E48" s="6"/>
    </row>
    <row r="49" spans="3:5" ht="18" customHeight="1">
      <c r="C49" s="61" t="s">
        <v>15</v>
      </c>
      <c r="D49" s="62"/>
      <c r="E49" s="63"/>
    </row>
    <row r="50" spans="3:5" ht="18" customHeight="1">
      <c r="C50" s="20" t="s">
        <v>8</v>
      </c>
      <c r="D50" s="18" t="s">
        <v>9</v>
      </c>
      <c r="E50" s="21" t="s">
        <v>11</v>
      </c>
    </row>
    <row r="51" spans="3:5" ht="18" customHeight="1">
      <c r="C51" s="22"/>
      <c r="D51" s="18"/>
      <c r="E51" s="23"/>
    </row>
    <row r="52" spans="3:5" ht="18" customHeight="1">
      <c r="C52" s="22"/>
      <c r="D52" s="18"/>
      <c r="E52" s="23"/>
    </row>
    <row r="53" spans="3:5" ht="18" customHeight="1">
      <c r="C53" s="19"/>
      <c r="D53" s="19"/>
      <c r="E53" s="6"/>
    </row>
    <row r="54" spans="3:5" ht="18" customHeight="1">
      <c r="C54" s="61" t="s">
        <v>17</v>
      </c>
      <c r="D54" s="62"/>
      <c r="E54" s="63"/>
    </row>
    <row r="55" spans="3:5" ht="18" customHeight="1">
      <c r="C55" s="61" t="s">
        <v>12</v>
      </c>
      <c r="D55" s="63"/>
      <c r="E55" s="11"/>
    </row>
    <row r="56" spans="3:5" ht="18" customHeight="1">
      <c r="C56" s="58"/>
      <c r="D56" s="58"/>
      <c r="E56" s="11"/>
    </row>
    <row r="57" spans="3:5" ht="34.5" customHeight="1">
      <c r="C57" s="10"/>
      <c r="D57" s="16"/>
      <c r="E57" s="16"/>
    </row>
  </sheetData>
  <sheetProtection/>
  <mergeCells count="41">
    <mergeCell ref="C29:E29"/>
    <mergeCell ref="C30:E30"/>
    <mergeCell ref="C22:E22"/>
    <mergeCell ref="C23:E23"/>
    <mergeCell ref="C24:E24"/>
    <mergeCell ref="C25:E25"/>
    <mergeCell ref="C26:E26"/>
    <mergeCell ref="C36:E36"/>
    <mergeCell ref="C43:E43"/>
    <mergeCell ref="C41:E41"/>
    <mergeCell ref="C44:D44"/>
    <mergeCell ref="C38:E38"/>
    <mergeCell ref="C37:E37"/>
    <mergeCell ref="C40:E40"/>
    <mergeCell ref="C39:E39"/>
    <mergeCell ref="C33:E33"/>
    <mergeCell ref="C35:E35"/>
    <mergeCell ref="C32:E32"/>
    <mergeCell ref="D16:E16"/>
    <mergeCell ref="D15:E15"/>
    <mergeCell ref="C20:E20"/>
    <mergeCell ref="C21:E21"/>
    <mergeCell ref="C27:E27"/>
    <mergeCell ref="C34:E34"/>
    <mergeCell ref="C28:E28"/>
    <mergeCell ref="D6:E6"/>
    <mergeCell ref="D13:E13"/>
    <mergeCell ref="C18:D18"/>
    <mergeCell ref="D11:E11"/>
    <mergeCell ref="D14:E14"/>
    <mergeCell ref="D8:E8"/>
    <mergeCell ref="D9:E9"/>
    <mergeCell ref="D10:E10"/>
    <mergeCell ref="D12:E12"/>
    <mergeCell ref="C56:D56"/>
    <mergeCell ref="C45:D45"/>
    <mergeCell ref="C46:D46"/>
    <mergeCell ref="C47:D47"/>
    <mergeCell ref="C49:E49"/>
    <mergeCell ref="C55:D55"/>
    <mergeCell ref="C54:E54"/>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7"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R9"/>
  <sheetViews>
    <sheetView showGridLines="0" zoomScale="110" zoomScaleNormal="110" zoomScalePageLayoutView="85" workbookViewId="0" topLeftCell="A1">
      <selection activeCell="B13" sqref="B13"/>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DFP.271.237.2018.AM</v>
      </c>
      <c r="H1" s="24" t="s">
        <v>37</v>
      </c>
      <c r="I1" s="24"/>
      <c r="L1" s="24"/>
      <c r="Q1" s="2"/>
      <c r="R1" s="2"/>
    </row>
    <row r="2" spans="5:7" ht="4.5" customHeight="1">
      <c r="E2" s="68"/>
      <c r="F2" s="68"/>
      <c r="G2" s="68"/>
    </row>
    <row r="3" spans="1:12" ht="15">
      <c r="A3" s="11" t="s">
        <v>115</v>
      </c>
      <c r="B3" s="37">
        <f>H7+H8</f>
        <v>0</v>
      </c>
      <c r="H3" s="24" t="s">
        <v>41</v>
      </c>
      <c r="I3" s="24"/>
      <c r="L3" s="24"/>
    </row>
    <row r="4" spans="1:15" ht="6" customHeight="1">
      <c r="A4" s="4"/>
      <c r="C4" s="7"/>
      <c r="D4" s="7"/>
      <c r="E4" s="7"/>
      <c r="F4" s="7"/>
      <c r="G4" s="7"/>
      <c r="H4" s="7"/>
      <c r="I4" s="7"/>
      <c r="J4" s="7"/>
      <c r="O4" s="1"/>
    </row>
    <row r="5" spans="1:11" s="26" customFormat="1" ht="15">
      <c r="A5" s="30"/>
      <c r="B5" s="31" t="s">
        <v>42</v>
      </c>
      <c r="C5" s="32"/>
      <c r="D5" s="33"/>
      <c r="E5" s="33" t="s">
        <v>45</v>
      </c>
      <c r="F5" s="32"/>
      <c r="G5" s="32"/>
      <c r="H5" s="34"/>
      <c r="K5" s="27"/>
    </row>
    <row r="6" spans="1:15" ht="45">
      <c r="A6" s="43" t="s">
        <v>46</v>
      </c>
      <c r="B6" s="43" t="s">
        <v>47</v>
      </c>
      <c r="C6" s="44" t="s">
        <v>48</v>
      </c>
      <c r="D6" s="44" t="s">
        <v>49</v>
      </c>
      <c r="E6" s="43" t="s">
        <v>44</v>
      </c>
      <c r="F6" s="43" t="s">
        <v>50</v>
      </c>
      <c r="G6" s="45" t="s">
        <v>43</v>
      </c>
      <c r="H6" s="45" t="s">
        <v>51</v>
      </c>
      <c r="I6" s="46"/>
      <c r="J6" s="46"/>
      <c r="O6" s="1"/>
    </row>
    <row r="7" spans="1:15" ht="45">
      <c r="A7" s="43">
        <v>1</v>
      </c>
      <c r="B7" s="47" t="s">
        <v>116</v>
      </c>
      <c r="C7" s="48">
        <v>400</v>
      </c>
      <c r="D7" s="48" t="s">
        <v>73</v>
      </c>
      <c r="E7" s="49"/>
      <c r="F7" s="49"/>
      <c r="G7" s="50"/>
      <c r="H7" s="50">
        <f>ROUND(ROUND(G7,2)*C7,2)</f>
        <v>0</v>
      </c>
      <c r="I7" s="46"/>
      <c r="J7" s="46"/>
      <c r="O7" s="1"/>
    </row>
    <row r="8" spans="1:15" ht="40.5" customHeight="1">
      <c r="A8" s="43">
        <v>2</v>
      </c>
      <c r="B8" s="47" t="s">
        <v>117</v>
      </c>
      <c r="C8" s="48">
        <v>90</v>
      </c>
      <c r="D8" s="48" t="s">
        <v>73</v>
      </c>
      <c r="E8" s="49"/>
      <c r="F8" s="49"/>
      <c r="G8" s="50"/>
      <c r="H8" s="50">
        <f>ROUND(ROUND(G8,2)*C8,2)</f>
        <v>0</v>
      </c>
      <c r="I8" s="51"/>
      <c r="J8" s="51"/>
      <c r="O8" s="1"/>
    </row>
    <row r="9" ht="15">
      <c r="B9" s="39"/>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R8"/>
  <sheetViews>
    <sheetView showGridLines="0" zoomScale="110" zoomScaleNormal="110" zoomScalePageLayoutView="85" workbookViewId="0" topLeftCell="A1">
      <selection activeCell="B8" sqref="B8"/>
    </sheetView>
  </sheetViews>
  <sheetFormatPr defaultColWidth="9.00390625" defaultRowHeight="12.75"/>
  <cols>
    <col min="1" max="1" width="8.25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DFP.271.237.2018.AM</v>
      </c>
      <c r="H1" s="24" t="s">
        <v>37</v>
      </c>
      <c r="I1" s="24"/>
      <c r="L1" s="24"/>
      <c r="Q1" s="2"/>
      <c r="R1" s="2"/>
    </row>
    <row r="2" spans="5:7" ht="4.5" customHeight="1">
      <c r="E2" s="68"/>
      <c r="F2" s="68"/>
      <c r="G2" s="68"/>
    </row>
    <row r="3" spans="1:12" ht="15" customHeight="1">
      <c r="A3" s="11" t="s">
        <v>118</v>
      </c>
      <c r="B3" s="37">
        <f>H7+H8</f>
        <v>0</v>
      </c>
      <c r="H3" s="24" t="s">
        <v>41</v>
      </c>
      <c r="I3" s="24"/>
      <c r="L3" s="24"/>
    </row>
    <row r="4" spans="1:15" ht="6" customHeight="1">
      <c r="A4" s="4"/>
      <c r="C4" s="7"/>
      <c r="D4" s="7"/>
      <c r="E4" s="7"/>
      <c r="F4" s="7"/>
      <c r="G4" s="7"/>
      <c r="H4" s="7"/>
      <c r="I4" s="7"/>
      <c r="J4" s="7"/>
      <c r="O4" s="1"/>
    </row>
    <row r="5" spans="1:15" ht="15">
      <c r="A5" s="40"/>
      <c r="B5" s="42" t="s">
        <v>42</v>
      </c>
      <c r="C5" s="5"/>
      <c r="D5" s="7"/>
      <c r="E5" s="7" t="s">
        <v>45</v>
      </c>
      <c r="F5" s="5"/>
      <c r="G5" s="5"/>
      <c r="H5" s="14"/>
      <c r="K5" s="3"/>
      <c r="O5" s="1"/>
    </row>
    <row r="6" spans="1:15" ht="45">
      <c r="A6" s="43" t="s">
        <v>46</v>
      </c>
      <c r="B6" s="43" t="s">
        <v>47</v>
      </c>
      <c r="C6" s="44" t="s">
        <v>48</v>
      </c>
      <c r="D6" s="44" t="s">
        <v>49</v>
      </c>
      <c r="E6" s="43" t="s">
        <v>44</v>
      </c>
      <c r="F6" s="43" t="s">
        <v>50</v>
      </c>
      <c r="G6" s="45" t="s">
        <v>43</v>
      </c>
      <c r="H6" s="45" t="s">
        <v>51</v>
      </c>
      <c r="I6" s="46"/>
      <c r="J6" s="46"/>
      <c r="O6" s="1"/>
    </row>
    <row r="7" spans="1:15" ht="75">
      <c r="A7" s="43">
        <v>1</v>
      </c>
      <c r="B7" s="47" t="s">
        <v>119</v>
      </c>
      <c r="C7" s="48">
        <v>400</v>
      </c>
      <c r="D7" s="48" t="s">
        <v>59</v>
      </c>
      <c r="E7" s="49"/>
      <c r="F7" s="49"/>
      <c r="G7" s="50"/>
      <c r="H7" s="50">
        <f>ROUND(ROUND(G7,2)*C7,2)</f>
        <v>0</v>
      </c>
      <c r="I7" s="46"/>
      <c r="J7" s="46"/>
      <c r="O7" s="1"/>
    </row>
    <row r="8" spans="1:15" ht="69" customHeight="1">
      <c r="A8" s="43">
        <v>2</v>
      </c>
      <c r="B8" s="47" t="s">
        <v>120</v>
      </c>
      <c r="C8" s="48">
        <v>200</v>
      </c>
      <c r="D8" s="48" t="s">
        <v>59</v>
      </c>
      <c r="E8" s="49"/>
      <c r="F8" s="49"/>
      <c r="G8" s="50"/>
      <c r="H8" s="50">
        <f>ROUND(ROUND(G8,2)*C8,2)</f>
        <v>0</v>
      </c>
      <c r="I8" s="51"/>
      <c r="J8" s="51"/>
      <c r="O8"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R11"/>
  <sheetViews>
    <sheetView showGridLines="0" zoomScalePageLayoutView="85" workbookViewId="0" topLeftCell="A1">
      <selection activeCell="B3" sqref="B3"/>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DFP.271.237.2018.AM</v>
      </c>
      <c r="H1" s="24" t="s">
        <v>37</v>
      </c>
      <c r="I1" s="24"/>
      <c r="L1" s="24"/>
      <c r="Q1" s="2"/>
      <c r="R1" s="2"/>
    </row>
    <row r="2" spans="5:7" ht="4.5" customHeight="1">
      <c r="E2" s="68"/>
      <c r="F2" s="68"/>
      <c r="G2" s="68"/>
    </row>
    <row r="3" spans="1:12" ht="15">
      <c r="A3" s="11" t="s">
        <v>57</v>
      </c>
      <c r="B3" s="37">
        <f>H7+H8+H9+H10</f>
        <v>0</v>
      </c>
      <c r="H3" s="24" t="s">
        <v>41</v>
      </c>
      <c r="I3" s="24"/>
      <c r="L3" s="24"/>
    </row>
    <row r="4" spans="1:15" ht="6" customHeight="1">
      <c r="A4" s="4"/>
      <c r="C4" s="7"/>
      <c r="D4" s="7"/>
      <c r="E4" s="7"/>
      <c r="F4" s="7"/>
      <c r="G4" s="7"/>
      <c r="H4" s="7"/>
      <c r="I4" s="7"/>
      <c r="J4" s="7"/>
      <c r="O4" s="1"/>
    </row>
    <row r="5" spans="1:15" ht="15">
      <c r="A5" s="40"/>
      <c r="B5" s="42" t="s">
        <v>42</v>
      </c>
      <c r="C5" s="5"/>
      <c r="D5" s="7"/>
      <c r="E5" s="7" t="s">
        <v>45</v>
      </c>
      <c r="F5" s="5"/>
      <c r="G5" s="5"/>
      <c r="H5" s="14"/>
      <c r="K5" s="3"/>
      <c r="O5" s="1"/>
    </row>
    <row r="6" spans="1:15" ht="45">
      <c r="A6" s="43" t="s">
        <v>46</v>
      </c>
      <c r="B6" s="43" t="s">
        <v>47</v>
      </c>
      <c r="C6" s="44" t="s">
        <v>48</v>
      </c>
      <c r="D6" s="44" t="s">
        <v>49</v>
      </c>
      <c r="E6" s="43" t="s">
        <v>44</v>
      </c>
      <c r="F6" s="43" t="s">
        <v>50</v>
      </c>
      <c r="G6" s="45" t="s">
        <v>43</v>
      </c>
      <c r="H6" s="45" t="s">
        <v>51</v>
      </c>
      <c r="I6" s="46"/>
      <c r="J6" s="46"/>
      <c r="O6" s="1"/>
    </row>
    <row r="7" spans="1:15" ht="90">
      <c r="A7" s="43">
        <v>1</v>
      </c>
      <c r="B7" s="47" t="s">
        <v>58</v>
      </c>
      <c r="C7" s="48">
        <v>400</v>
      </c>
      <c r="D7" s="48" t="s">
        <v>59</v>
      </c>
      <c r="E7" s="49"/>
      <c r="F7" s="49"/>
      <c r="G7" s="50"/>
      <c r="H7" s="50">
        <f>ROUND(ROUND(G7,2)*C7,2)</f>
        <v>0</v>
      </c>
      <c r="I7" s="46"/>
      <c r="J7" s="46"/>
      <c r="O7" s="1"/>
    </row>
    <row r="8" spans="1:15" ht="78" customHeight="1">
      <c r="A8" s="43">
        <v>2</v>
      </c>
      <c r="B8" s="47" t="s">
        <v>60</v>
      </c>
      <c r="C8" s="48">
        <v>100</v>
      </c>
      <c r="D8" s="48" t="s">
        <v>59</v>
      </c>
      <c r="E8" s="49"/>
      <c r="F8" s="49"/>
      <c r="G8" s="50"/>
      <c r="H8" s="50">
        <f>ROUND(ROUND(G8,2)*C8,2)</f>
        <v>0</v>
      </c>
      <c r="I8" s="51"/>
      <c r="J8" s="51"/>
      <c r="O8" s="1"/>
    </row>
    <row r="9" spans="1:15" ht="90">
      <c r="A9" s="43">
        <v>3</v>
      </c>
      <c r="B9" s="47" t="s">
        <v>61</v>
      </c>
      <c r="C9" s="48">
        <v>20</v>
      </c>
      <c r="D9" s="48" t="s">
        <v>59</v>
      </c>
      <c r="E9" s="49"/>
      <c r="F9" s="49"/>
      <c r="G9" s="50"/>
      <c r="H9" s="52">
        <f>ROUND(ROUND(G9,2)*C9,2)</f>
        <v>0</v>
      </c>
      <c r="I9" s="51"/>
      <c r="J9" s="51"/>
      <c r="O9" s="1"/>
    </row>
    <row r="10" spans="1:15" ht="30">
      <c r="A10" s="43">
        <v>4</v>
      </c>
      <c r="B10" s="47" t="s">
        <v>121</v>
      </c>
      <c r="C10" s="48">
        <v>20</v>
      </c>
      <c r="D10" s="48" t="s">
        <v>59</v>
      </c>
      <c r="E10" s="49"/>
      <c r="F10" s="49"/>
      <c r="G10" s="50"/>
      <c r="H10" s="52">
        <f>ROUND(ROUND(G10,2)*C10,2)</f>
        <v>0</v>
      </c>
      <c r="I10" s="51"/>
      <c r="J10" s="51"/>
      <c r="O10" s="1"/>
    </row>
    <row r="11" spans="1:15" ht="15">
      <c r="A11" s="53"/>
      <c r="B11" s="51"/>
      <c r="C11" s="54"/>
      <c r="D11" s="54"/>
      <c r="E11" s="51"/>
      <c r="F11" s="51"/>
      <c r="G11" s="35"/>
      <c r="H11" s="55"/>
      <c r="I11" s="51"/>
      <c r="J11" s="51"/>
      <c r="O11"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R11"/>
  <sheetViews>
    <sheetView showGridLines="0" zoomScale="90" zoomScaleNormal="90" zoomScalePageLayoutView="85" workbookViewId="0" topLeftCell="A1">
      <selection activeCell="B4" sqref="B4"/>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DFP.271.237.2018.AM</v>
      </c>
      <c r="H1" s="24" t="s">
        <v>37</v>
      </c>
      <c r="I1" s="24"/>
      <c r="L1" s="24"/>
      <c r="Q1" s="2"/>
      <c r="R1" s="2"/>
    </row>
    <row r="2" spans="5:7" ht="4.5" customHeight="1">
      <c r="E2" s="68"/>
      <c r="F2" s="68"/>
      <c r="G2" s="68"/>
    </row>
    <row r="3" spans="1:12" ht="15">
      <c r="A3" s="11" t="s">
        <v>62</v>
      </c>
      <c r="B3" s="37">
        <f>H7+H8+H9+H10+H11</f>
        <v>0</v>
      </c>
      <c r="H3" s="24" t="s">
        <v>41</v>
      </c>
      <c r="I3" s="24"/>
      <c r="L3" s="24"/>
    </row>
    <row r="4" spans="1:15" ht="6" customHeight="1">
      <c r="A4" s="4"/>
      <c r="C4" s="7"/>
      <c r="D4" s="7"/>
      <c r="E4" s="7"/>
      <c r="F4" s="7"/>
      <c r="G4" s="7"/>
      <c r="H4" s="7"/>
      <c r="I4" s="7"/>
      <c r="J4" s="7"/>
      <c r="O4" s="1"/>
    </row>
    <row r="5" spans="1:15" ht="15">
      <c r="A5" s="40"/>
      <c r="B5" s="42" t="s">
        <v>42</v>
      </c>
      <c r="C5" s="5"/>
      <c r="D5" s="7"/>
      <c r="E5" s="7" t="s">
        <v>45</v>
      </c>
      <c r="F5" s="5"/>
      <c r="G5" s="5"/>
      <c r="H5" s="14"/>
      <c r="K5" s="3"/>
      <c r="O5" s="1"/>
    </row>
    <row r="6" spans="1:15" ht="45">
      <c r="A6" s="43" t="s">
        <v>46</v>
      </c>
      <c r="B6" s="43" t="s">
        <v>47</v>
      </c>
      <c r="C6" s="44" t="s">
        <v>48</v>
      </c>
      <c r="D6" s="44" t="s">
        <v>49</v>
      </c>
      <c r="E6" s="43" t="s">
        <v>44</v>
      </c>
      <c r="F6" s="43" t="s">
        <v>50</v>
      </c>
      <c r="G6" s="45" t="s">
        <v>43</v>
      </c>
      <c r="H6" s="45" t="s">
        <v>51</v>
      </c>
      <c r="I6" s="46"/>
      <c r="J6" s="46"/>
      <c r="O6" s="1"/>
    </row>
    <row r="7" spans="1:15" ht="120">
      <c r="A7" s="43">
        <v>1</v>
      </c>
      <c r="B7" s="47" t="s">
        <v>63</v>
      </c>
      <c r="C7" s="48">
        <v>9000</v>
      </c>
      <c r="D7" s="48" t="s">
        <v>59</v>
      </c>
      <c r="E7" s="49"/>
      <c r="F7" s="49"/>
      <c r="G7" s="50"/>
      <c r="H7" s="50">
        <f>ROUND(ROUND(G7,2)*C7,2)</f>
        <v>0</v>
      </c>
      <c r="I7" s="46"/>
      <c r="J7" s="46"/>
      <c r="O7" s="1"/>
    </row>
    <row r="8" spans="1:15" ht="105" customHeight="1">
      <c r="A8" s="43">
        <v>2</v>
      </c>
      <c r="B8" s="47" t="s">
        <v>64</v>
      </c>
      <c r="C8" s="48">
        <v>1000</v>
      </c>
      <c r="D8" s="48" t="s">
        <v>59</v>
      </c>
      <c r="E8" s="49"/>
      <c r="F8" s="49"/>
      <c r="G8" s="50"/>
      <c r="H8" s="50">
        <f>ROUND(ROUND(G8,2)*C8,2)</f>
        <v>0</v>
      </c>
      <c r="I8" s="51"/>
      <c r="J8" s="51"/>
      <c r="O8" s="1"/>
    </row>
    <row r="9" spans="1:15" ht="120">
      <c r="A9" s="43">
        <v>3</v>
      </c>
      <c r="B9" s="47" t="s">
        <v>65</v>
      </c>
      <c r="C9" s="48">
        <v>1000</v>
      </c>
      <c r="D9" s="48" t="s">
        <v>59</v>
      </c>
      <c r="E9" s="49"/>
      <c r="F9" s="49"/>
      <c r="G9" s="50"/>
      <c r="H9" s="52">
        <f>ROUND(ROUND(G9,2)*C9,2)</f>
        <v>0</v>
      </c>
      <c r="I9" s="51"/>
      <c r="J9" s="51"/>
      <c r="O9" s="1"/>
    </row>
    <row r="10" spans="1:15" ht="45">
      <c r="A10" s="43">
        <v>4</v>
      </c>
      <c r="B10" s="47" t="s">
        <v>66</v>
      </c>
      <c r="C10" s="48">
        <v>10</v>
      </c>
      <c r="D10" s="48" t="s">
        <v>59</v>
      </c>
      <c r="E10" s="49"/>
      <c r="F10" s="49"/>
      <c r="G10" s="50"/>
      <c r="H10" s="52">
        <f>ROUND(ROUND(G10,2)*C10,2)</f>
        <v>0</v>
      </c>
      <c r="I10" s="51"/>
      <c r="J10" s="51"/>
      <c r="O10" s="1"/>
    </row>
    <row r="11" spans="1:15" ht="75">
      <c r="A11" s="43">
        <v>5</v>
      </c>
      <c r="B11" s="56" t="s">
        <v>67</v>
      </c>
      <c r="C11" s="57">
        <v>10</v>
      </c>
      <c r="D11" s="57" t="s">
        <v>59</v>
      </c>
      <c r="E11" s="56"/>
      <c r="F11" s="56"/>
      <c r="G11" s="38"/>
      <c r="H11" s="50">
        <f>ROUND(ROUND(G11,2)*C11,2)</f>
        <v>0</v>
      </c>
      <c r="I11" s="51"/>
      <c r="J11" s="51"/>
      <c r="O11"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R10"/>
  <sheetViews>
    <sheetView showGridLines="0" zoomScale="110" zoomScaleNormal="110" zoomScalePageLayoutView="85" workbookViewId="0" topLeftCell="A1">
      <selection activeCell="B4" sqref="B4"/>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DFP.271.237.2018.AM</v>
      </c>
      <c r="H1" s="24" t="s">
        <v>37</v>
      </c>
      <c r="I1" s="24"/>
      <c r="L1" s="24"/>
      <c r="Q1" s="2"/>
      <c r="R1" s="2"/>
    </row>
    <row r="2" spans="5:7" ht="4.5" customHeight="1">
      <c r="E2" s="68"/>
      <c r="F2" s="68"/>
      <c r="G2" s="68"/>
    </row>
    <row r="3" spans="1:12" ht="15">
      <c r="A3" s="11" t="s">
        <v>68</v>
      </c>
      <c r="B3" s="37">
        <f>H7+H8+H9+H10</f>
        <v>0</v>
      </c>
      <c r="H3" s="24" t="s">
        <v>41</v>
      </c>
      <c r="I3" s="24"/>
      <c r="L3" s="24"/>
    </row>
    <row r="4" spans="1:15" ht="6" customHeight="1">
      <c r="A4" s="4"/>
      <c r="C4" s="7"/>
      <c r="D4" s="7"/>
      <c r="E4" s="7"/>
      <c r="F4" s="7"/>
      <c r="G4" s="7"/>
      <c r="H4" s="7"/>
      <c r="I4" s="7"/>
      <c r="J4" s="7"/>
      <c r="O4" s="1"/>
    </row>
    <row r="5" spans="1:15" ht="15">
      <c r="A5" s="40"/>
      <c r="B5" s="42" t="s">
        <v>42</v>
      </c>
      <c r="C5" s="5"/>
      <c r="D5" s="7"/>
      <c r="E5" s="7" t="s">
        <v>45</v>
      </c>
      <c r="F5" s="5"/>
      <c r="G5" s="5"/>
      <c r="H5" s="14"/>
      <c r="K5" s="3"/>
      <c r="O5" s="1"/>
    </row>
    <row r="6" spans="1:15" ht="45">
      <c r="A6" s="43" t="s">
        <v>46</v>
      </c>
      <c r="B6" s="43" t="s">
        <v>47</v>
      </c>
      <c r="C6" s="44" t="s">
        <v>48</v>
      </c>
      <c r="D6" s="44" t="s">
        <v>49</v>
      </c>
      <c r="E6" s="43" t="s">
        <v>44</v>
      </c>
      <c r="F6" s="43" t="s">
        <v>50</v>
      </c>
      <c r="G6" s="45" t="s">
        <v>43</v>
      </c>
      <c r="H6" s="45" t="s">
        <v>51</v>
      </c>
      <c r="I6" s="46"/>
      <c r="J6" s="46"/>
      <c r="O6" s="1"/>
    </row>
    <row r="7" spans="1:15" ht="30">
      <c r="A7" s="43">
        <v>1</v>
      </c>
      <c r="B7" s="47" t="s">
        <v>69</v>
      </c>
      <c r="C7" s="48">
        <v>50</v>
      </c>
      <c r="D7" s="48" t="s">
        <v>73</v>
      </c>
      <c r="E7" s="49"/>
      <c r="F7" s="49"/>
      <c r="G7" s="50"/>
      <c r="H7" s="50">
        <f>ROUND(ROUND(G7,2)*C7,2)</f>
        <v>0</v>
      </c>
      <c r="I7" s="46"/>
      <c r="J7" s="46"/>
      <c r="O7" s="1"/>
    </row>
    <row r="8" spans="1:15" ht="31.5" customHeight="1">
      <c r="A8" s="43">
        <v>2</v>
      </c>
      <c r="B8" s="47" t="s">
        <v>70</v>
      </c>
      <c r="C8" s="48">
        <v>20</v>
      </c>
      <c r="D8" s="48" t="s">
        <v>73</v>
      </c>
      <c r="E8" s="49"/>
      <c r="F8" s="49"/>
      <c r="G8" s="50"/>
      <c r="H8" s="50">
        <f>ROUND(ROUND(G8,2)*C8,2)</f>
        <v>0</v>
      </c>
      <c r="I8" s="51"/>
      <c r="J8" s="51"/>
      <c r="O8" s="1"/>
    </row>
    <row r="9" spans="1:15" ht="60">
      <c r="A9" s="43">
        <v>3</v>
      </c>
      <c r="B9" s="47" t="s">
        <v>71</v>
      </c>
      <c r="C9" s="48">
        <v>10</v>
      </c>
      <c r="D9" s="48" t="s">
        <v>59</v>
      </c>
      <c r="E9" s="49"/>
      <c r="F9" s="49"/>
      <c r="G9" s="50"/>
      <c r="H9" s="52">
        <f>ROUND(ROUND(G9,2)*C9,2)</f>
        <v>0</v>
      </c>
      <c r="I9" s="51"/>
      <c r="J9" s="51"/>
      <c r="O9" s="1"/>
    </row>
    <row r="10" spans="1:15" ht="75">
      <c r="A10" s="43">
        <v>4</v>
      </c>
      <c r="B10" s="47" t="s">
        <v>72</v>
      </c>
      <c r="C10" s="48">
        <v>80</v>
      </c>
      <c r="D10" s="48" t="s">
        <v>59</v>
      </c>
      <c r="E10" s="49"/>
      <c r="F10" s="49"/>
      <c r="G10" s="50"/>
      <c r="H10" s="50">
        <f>ROUND(ROUND(G10,2)*C10,2)</f>
        <v>0</v>
      </c>
      <c r="I10" s="51"/>
      <c r="J10" s="51"/>
      <c r="O10"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R16"/>
  <sheetViews>
    <sheetView showGridLines="0" zoomScale="90" zoomScaleNormal="90" zoomScalePageLayoutView="85" workbookViewId="0" topLeftCell="A1">
      <selection activeCell="B4" sqref="B4"/>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DFP.271.237.2018.AM</v>
      </c>
      <c r="H1" s="24" t="s">
        <v>37</v>
      </c>
      <c r="I1" s="24"/>
      <c r="L1" s="24"/>
      <c r="Q1" s="2"/>
      <c r="R1" s="2"/>
    </row>
    <row r="2" spans="5:7" ht="4.5" customHeight="1">
      <c r="E2" s="68"/>
      <c r="F2" s="68"/>
      <c r="G2" s="68"/>
    </row>
    <row r="3" spans="1:12" ht="15">
      <c r="A3" s="11" t="s">
        <v>74</v>
      </c>
      <c r="B3" s="37">
        <f>H7+H8+H9+H10+H11+H12+H13+H14+H15+H16</f>
        <v>0</v>
      </c>
      <c r="H3" s="24" t="s">
        <v>41</v>
      </c>
      <c r="I3" s="24"/>
      <c r="L3" s="24"/>
    </row>
    <row r="4" spans="1:15" ht="6" customHeight="1">
      <c r="A4" s="4"/>
      <c r="C4" s="7"/>
      <c r="D4" s="7"/>
      <c r="E4" s="7"/>
      <c r="F4" s="7"/>
      <c r="G4" s="7"/>
      <c r="H4" s="7"/>
      <c r="I4" s="7"/>
      <c r="J4" s="7"/>
      <c r="O4" s="1"/>
    </row>
    <row r="5" spans="1:15" ht="15">
      <c r="A5" s="40"/>
      <c r="B5" s="42" t="s">
        <v>42</v>
      </c>
      <c r="C5" s="5"/>
      <c r="D5" s="7"/>
      <c r="E5" s="7" t="s">
        <v>45</v>
      </c>
      <c r="F5" s="5"/>
      <c r="G5" s="5"/>
      <c r="H5" s="14"/>
      <c r="K5" s="3"/>
      <c r="O5" s="1"/>
    </row>
    <row r="6" spans="1:15" ht="45">
      <c r="A6" s="43" t="s">
        <v>46</v>
      </c>
      <c r="B6" s="43" t="s">
        <v>47</v>
      </c>
      <c r="C6" s="44" t="s">
        <v>48</v>
      </c>
      <c r="D6" s="44" t="s">
        <v>49</v>
      </c>
      <c r="E6" s="43" t="s">
        <v>44</v>
      </c>
      <c r="F6" s="43" t="s">
        <v>50</v>
      </c>
      <c r="G6" s="45" t="s">
        <v>43</v>
      </c>
      <c r="H6" s="45" t="s">
        <v>51</v>
      </c>
      <c r="I6" s="46"/>
      <c r="J6" s="46"/>
      <c r="O6" s="1"/>
    </row>
    <row r="7" spans="1:15" ht="45">
      <c r="A7" s="43">
        <v>1</v>
      </c>
      <c r="B7" s="47" t="s">
        <v>75</v>
      </c>
      <c r="C7" s="48">
        <v>20</v>
      </c>
      <c r="D7" s="48" t="s">
        <v>59</v>
      </c>
      <c r="E7" s="49"/>
      <c r="F7" s="49"/>
      <c r="G7" s="50"/>
      <c r="H7" s="50">
        <f>ROUND(ROUND(G7,2)*C7,2)</f>
        <v>0</v>
      </c>
      <c r="I7" s="46"/>
      <c r="J7" s="46"/>
      <c r="O7" s="1"/>
    </row>
    <row r="8" spans="1:15" ht="45" customHeight="1">
      <c r="A8" s="43">
        <v>2</v>
      </c>
      <c r="B8" s="47" t="s">
        <v>76</v>
      </c>
      <c r="C8" s="48">
        <v>20</v>
      </c>
      <c r="D8" s="48" t="s">
        <v>59</v>
      </c>
      <c r="E8" s="49"/>
      <c r="F8" s="49"/>
      <c r="G8" s="50"/>
      <c r="H8" s="50">
        <f>ROUND(ROUND(G8,2)*C8,2)</f>
        <v>0</v>
      </c>
      <c r="I8" s="51"/>
      <c r="J8" s="51"/>
      <c r="O8" s="1"/>
    </row>
    <row r="9" spans="1:15" ht="45">
      <c r="A9" s="43">
        <v>3</v>
      </c>
      <c r="B9" s="47" t="s">
        <v>77</v>
      </c>
      <c r="C9" s="48">
        <v>4</v>
      </c>
      <c r="D9" s="48" t="s">
        <v>59</v>
      </c>
      <c r="E9" s="49"/>
      <c r="F9" s="49"/>
      <c r="G9" s="50"/>
      <c r="H9" s="50">
        <f>ROUND(ROUND(G9,2)*C9,2)</f>
        <v>0</v>
      </c>
      <c r="I9" s="51"/>
      <c r="J9" s="51"/>
      <c r="O9" s="1"/>
    </row>
    <row r="10" spans="1:15" ht="45">
      <c r="A10" s="43">
        <v>4</v>
      </c>
      <c r="B10" s="47" t="s">
        <v>78</v>
      </c>
      <c r="C10" s="48">
        <v>4</v>
      </c>
      <c r="D10" s="48" t="s">
        <v>59</v>
      </c>
      <c r="E10" s="49"/>
      <c r="F10" s="49"/>
      <c r="G10" s="50"/>
      <c r="H10" s="50">
        <f>ROUND(ROUND(G10,2)*C10,2)</f>
        <v>0</v>
      </c>
      <c r="I10" s="51"/>
      <c r="J10" s="51"/>
      <c r="O10" s="1"/>
    </row>
    <row r="11" spans="1:8" ht="45">
      <c r="A11" s="43">
        <v>5</v>
      </c>
      <c r="B11" s="11" t="s">
        <v>79</v>
      </c>
      <c r="C11" s="41">
        <v>4</v>
      </c>
      <c r="D11" s="41" t="s">
        <v>59</v>
      </c>
      <c r="E11" s="11"/>
      <c r="F11" s="11"/>
      <c r="G11" s="11"/>
      <c r="H11" s="50">
        <f aca="true" t="shared" si="0" ref="H11:H16">ROUND(ROUND(G11,2)*C11,2)</f>
        <v>0</v>
      </c>
    </row>
    <row r="12" spans="1:8" ht="45">
      <c r="A12" s="43">
        <v>6</v>
      </c>
      <c r="B12" s="11" t="s">
        <v>80</v>
      </c>
      <c r="C12" s="41">
        <v>20</v>
      </c>
      <c r="D12" s="41" t="s">
        <v>59</v>
      </c>
      <c r="E12" s="11"/>
      <c r="F12" s="11"/>
      <c r="G12" s="11"/>
      <c r="H12" s="50">
        <f t="shared" si="0"/>
        <v>0</v>
      </c>
    </row>
    <row r="13" spans="1:8" ht="45">
      <c r="A13" s="43">
        <v>7</v>
      </c>
      <c r="B13" s="11" t="s">
        <v>81</v>
      </c>
      <c r="C13" s="41">
        <v>50</v>
      </c>
      <c r="D13" s="41" t="s">
        <v>59</v>
      </c>
      <c r="E13" s="11"/>
      <c r="F13" s="11"/>
      <c r="G13" s="11"/>
      <c r="H13" s="50">
        <f t="shared" si="0"/>
        <v>0</v>
      </c>
    </row>
    <row r="14" spans="1:8" ht="45">
      <c r="A14" s="43">
        <v>8</v>
      </c>
      <c r="B14" s="11" t="s">
        <v>82</v>
      </c>
      <c r="C14" s="41">
        <v>50</v>
      </c>
      <c r="D14" s="41" t="s">
        <v>59</v>
      </c>
      <c r="E14" s="11"/>
      <c r="F14" s="11"/>
      <c r="G14" s="11"/>
      <c r="H14" s="50">
        <f t="shared" si="0"/>
        <v>0</v>
      </c>
    </row>
    <row r="15" spans="1:8" ht="60">
      <c r="A15" s="43">
        <v>9</v>
      </c>
      <c r="B15" s="11" t="s">
        <v>83</v>
      </c>
      <c r="C15" s="41">
        <v>3</v>
      </c>
      <c r="D15" s="41" t="s">
        <v>59</v>
      </c>
      <c r="E15" s="11"/>
      <c r="F15" s="11"/>
      <c r="G15" s="11"/>
      <c r="H15" s="50">
        <f t="shared" si="0"/>
        <v>0</v>
      </c>
    </row>
    <row r="16" spans="1:8" ht="45">
      <c r="A16" s="43">
        <v>10</v>
      </c>
      <c r="B16" s="11" t="s">
        <v>84</v>
      </c>
      <c r="C16" s="41">
        <v>2</v>
      </c>
      <c r="D16" s="41" t="s">
        <v>59</v>
      </c>
      <c r="E16" s="11"/>
      <c r="F16" s="11"/>
      <c r="G16" s="11"/>
      <c r="H16" s="50">
        <f t="shared" si="0"/>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R16"/>
  <sheetViews>
    <sheetView showGridLines="0" zoomScale="110" zoomScaleNormal="110" zoomScalePageLayoutView="85" workbookViewId="0" topLeftCell="A1">
      <selection activeCell="B4" sqref="B4"/>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DFP.271.237.2018.AM</v>
      </c>
      <c r="H1" s="24" t="s">
        <v>37</v>
      </c>
      <c r="I1" s="24"/>
      <c r="L1" s="24"/>
      <c r="Q1" s="2"/>
      <c r="R1" s="2"/>
    </row>
    <row r="2" spans="5:7" ht="4.5" customHeight="1">
      <c r="E2" s="68"/>
      <c r="F2" s="68"/>
      <c r="G2" s="68"/>
    </row>
    <row r="3" spans="1:12" ht="15">
      <c r="A3" s="11" t="s">
        <v>85</v>
      </c>
      <c r="B3" s="37">
        <f>H7+H8+H9+H10+H11+H12+H13+H14+H15+H16</f>
        <v>0</v>
      </c>
      <c r="H3" s="24" t="s">
        <v>41</v>
      </c>
      <c r="I3" s="24"/>
      <c r="L3" s="24"/>
    </row>
    <row r="4" spans="1:15" ht="6" customHeight="1">
      <c r="A4" s="4"/>
      <c r="C4" s="7"/>
      <c r="D4" s="7"/>
      <c r="E4" s="7"/>
      <c r="F4" s="7"/>
      <c r="G4" s="7"/>
      <c r="H4" s="7"/>
      <c r="I4" s="7"/>
      <c r="J4" s="7"/>
      <c r="O4" s="1"/>
    </row>
    <row r="5" spans="1:15" ht="15">
      <c r="A5" s="40"/>
      <c r="B5" s="42" t="s">
        <v>42</v>
      </c>
      <c r="C5" s="5"/>
      <c r="D5" s="7"/>
      <c r="E5" s="7" t="s">
        <v>45</v>
      </c>
      <c r="F5" s="5"/>
      <c r="G5" s="5"/>
      <c r="H5" s="14"/>
      <c r="K5" s="3"/>
      <c r="O5" s="1"/>
    </row>
    <row r="6" spans="1:15" ht="45">
      <c r="A6" s="43" t="s">
        <v>46</v>
      </c>
      <c r="B6" s="43" t="s">
        <v>47</v>
      </c>
      <c r="C6" s="44" t="s">
        <v>48</v>
      </c>
      <c r="D6" s="44" t="s">
        <v>49</v>
      </c>
      <c r="E6" s="43" t="s">
        <v>44</v>
      </c>
      <c r="F6" s="43" t="s">
        <v>50</v>
      </c>
      <c r="G6" s="45" t="s">
        <v>43</v>
      </c>
      <c r="H6" s="45" t="s">
        <v>51</v>
      </c>
      <c r="I6" s="46"/>
      <c r="J6" s="46"/>
      <c r="O6" s="1"/>
    </row>
    <row r="7" spans="1:15" ht="30">
      <c r="A7" s="43">
        <v>1</v>
      </c>
      <c r="B7" s="47" t="s">
        <v>86</v>
      </c>
      <c r="C7" s="48">
        <v>10000</v>
      </c>
      <c r="D7" s="48" t="s">
        <v>73</v>
      </c>
      <c r="E7" s="49"/>
      <c r="F7" s="49"/>
      <c r="G7" s="50"/>
      <c r="H7" s="50">
        <f>ROUND(ROUND(G7,2)*C7,2)</f>
        <v>0</v>
      </c>
      <c r="I7" s="46"/>
      <c r="J7" s="46"/>
      <c r="O7" s="1"/>
    </row>
    <row r="8" spans="1:15" ht="45" customHeight="1">
      <c r="A8" s="43">
        <v>2</v>
      </c>
      <c r="B8" s="47" t="s">
        <v>87</v>
      </c>
      <c r="C8" s="48">
        <v>10000</v>
      </c>
      <c r="D8" s="48" t="s">
        <v>73</v>
      </c>
      <c r="E8" s="49"/>
      <c r="F8" s="49"/>
      <c r="G8" s="50"/>
      <c r="H8" s="50">
        <f>ROUND(ROUND(G8,2)*C8,2)</f>
        <v>0</v>
      </c>
      <c r="I8" s="51"/>
      <c r="J8" s="51"/>
      <c r="O8" s="1"/>
    </row>
    <row r="9" spans="1:15" ht="30">
      <c r="A9" s="43">
        <v>3</v>
      </c>
      <c r="B9" s="47" t="s">
        <v>88</v>
      </c>
      <c r="C9" s="48">
        <v>2</v>
      </c>
      <c r="D9" s="48" t="s">
        <v>73</v>
      </c>
      <c r="E9" s="49"/>
      <c r="F9" s="49"/>
      <c r="G9" s="50"/>
      <c r="H9" s="50">
        <f>ROUND(ROUND(G9,2)*C9,2)</f>
        <v>0</v>
      </c>
      <c r="I9" s="51"/>
      <c r="J9" s="51"/>
      <c r="O9" s="1"/>
    </row>
    <row r="10" spans="1:15" ht="30">
      <c r="A10" s="43">
        <v>4</v>
      </c>
      <c r="B10" s="47" t="s">
        <v>89</v>
      </c>
      <c r="C10" s="48">
        <v>1</v>
      </c>
      <c r="D10" s="48" t="s">
        <v>73</v>
      </c>
      <c r="E10" s="49"/>
      <c r="F10" s="49"/>
      <c r="G10" s="50"/>
      <c r="H10" s="50">
        <f>ROUND(ROUND(G10,2)*C10,2)</f>
        <v>0</v>
      </c>
      <c r="I10" s="51"/>
      <c r="J10" s="51"/>
      <c r="O10" s="1"/>
    </row>
    <row r="11" spans="1:8" ht="30">
      <c r="A11" s="43">
        <v>5</v>
      </c>
      <c r="B11" s="11" t="s">
        <v>90</v>
      </c>
      <c r="C11" s="41">
        <v>1</v>
      </c>
      <c r="D11" s="48" t="s">
        <v>73</v>
      </c>
      <c r="E11" s="11"/>
      <c r="F11" s="11"/>
      <c r="G11" s="11"/>
      <c r="H11" s="50">
        <f aca="true" t="shared" si="0" ref="H11:H16">ROUND(ROUND(G11,2)*C11,2)</f>
        <v>0</v>
      </c>
    </row>
    <row r="12" spans="1:8" ht="30">
      <c r="A12" s="43">
        <v>6</v>
      </c>
      <c r="B12" s="11" t="s">
        <v>91</v>
      </c>
      <c r="C12" s="41">
        <v>1</v>
      </c>
      <c r="D12" s="48" t="s">
        <v>73</v>
      </c>
      <c r="E12" s="11"/>
      <c r="F12" s="11"/>
      <c r="G12" s="11"/>
      <c r="H12" s="50">
        <f t="shared" si="0"/>
        <v>0</v>
      </c>
    </row>
    <row r="13" spans="1:8" ht="30">
      <c r="A13" s="43">
        <v>7</v>
      </c>
      <c r="B13" s="11" t="s">
        <v>92</v>
      </c>
      <c r="C13" s="41">
        <v>3</v>
      </c>
      <c r="D13" s="48" t="s">
        <v>73</v>
      </c>
      <c r="E13" s="11"/>
      <c r="F13" s="11"/>
      <c r="G13" s="11"/>
      <c r="H13" s="50">
        <f t="shared" si="0"/>
        <v>0</v>
      </c>
    </row>
    <row r="14" spans="1:8" ht="30">
      <c r="A14" s="43">
        <v>8</v>
      </c>
      <c r="B14" s="11" t="s">
        <v>93</v>
      </c>
      <c r="C14" s="41">
        <v>2</v>
      </c>
      <c r="D14" s="48" t="s">
        <v>73</v>
      </c>
      <c r="E14" s="11"/>
      <c r="F14" s="11"/>
      <c r="G14" s="11"/>
      <c r="H14" s="50">
        <f t="shared" si="0"/>
        <v>0</v>
      </c>
    </row>
    <row r="15" spans="1:8" ht="30">
      <c r="A15" s="43">
        <v>9</v>
      </c>
      <c r="B15" s="11" t="s">
        <v>94</v>
      </c>
      <c r="C15" s="41">
        <v>1</v>
      </c>
      <c r="D15" s="48" t="s">
        <v>73</v>
      </c>
      <c r="E15" s="11"/>
      <c r="F15" s="11"/>
      <c r="G15" s="11"/>
      <c r="H15" s="50">
        <f t="shared" si="0"/>
        <v>0</v>
      </c>
    </row>
    <row r="16" spans="1:8" ht="45">
      <c r="A16" s="43">
        <v>10</v>
      </c>
      <c r="B16" s="11" t="s">
        <v>95</v>
      </c>
      <c r="C16" s="41">
        <v>1</v>
      </c>
      <c r="D16" s="48" t="s">
        <v>73</v>
      </c>
      <c r="E16" s="11"/>
      <c r="F16" s="11"/>
      <c r="G16" s="11"/>
      <c r="H16" s="50">
        <f t="shared" si="0"/>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R17"/>
  <sheetViews>
    <sheetView showGridLines="0" zoomScale="77" zoomScaleNormal="77" zoomScalePageLayoutView="85" workbookViewId="0" topLeftCell="A1">
      <selection activeCell="B15" sqref="B15"/>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DFP.271.237.2018.AM</v>
      </c>
      <c r="H1" s="24" t="s">
        <v>37</v>
      </c>
      <c r="I1" s="24"/>
      <c r="L1" s="24"/>
      <c r="Q1" s="2"/>
      <c r="R1" s="2"/>
    </row>
    <row r="2" spans="5:7" ht="4.5" customHeight="1">
      <c r="E2" s="68"/>
      <c r="F2" s="68"/>
      <c r="G2" s="68"/>
    </row>
    <row r="3" spans="1:12" ht="15">
      <c r="A3" s="11" t="s">
        <v>96</v>
      </c>
      <c r="B3" s="37">
        <f>H7+H8+H9+H10+H11+H12+H13+H14+H15+H16+H17</f>
        <v>0</v>
      </c>
      <c r="H3" s="24" t="s">
        <v>41</v>
      </c>
      <c r="I3" s="24"/>
      <c r="L3" s="24"/>
    </row>
    <row r="4" spans="1:15" ht="6" customHeight="1">
      <c r="A4" s="4"/>
      <c r="C4" s="7"/>
      <c r="D4" s="7"/>
      <c r="E4" s="7"/>
      <c r="F4" s="7"/>
      <c r="G4" s="7"/>
      <c r="H4" s="7"/>
      <c r="I4" s="7"/>
      <c r="J4" s="7"/>
      <c r="O4" s="1"/>
    </row>
    <row r="5" spans="1:15" ht="15">
      <c r="A5" s="40"/>
      <c r="B5" s="42" t="s">
        <v>42</v>
      </c>
      <c r="C5" s="5"/>
      <c r="D5" s="7"/>
      <c r="E5" s="7" t="s">
        <v>45</v>
      </c>
      <c r="F5" s="5"/>
      <c r="G5" s="5"/>
      <c r="H5" s="14"/>
      <c r="K5" s="3"/>
      <c r="O5" s="1"/>
    </row>
    <row r="6" spans="1:15" ht="45">
      <c r="A6" s="43" t="s">
        <v>46</v>
      </c>
      <c r="B6" s="43" t="s">
        <v>47</v>
      </c>
      <c r="C6" s="44" t="s">
        <v>48</v>
      </c>
      <c r="D6" s="44" t="s">
        <v>49</v>
      </c>
      <c r="E6" s="43" t="s">
        <v>44</v>
      </c>
      <c r="F6" s="43" t="s">
        <v>50</v>
      </c>
      <c r="G6" s="45" t="s">
        <v>43</v>
      </c>
      <c r="H6" s="45" t="s">
        <v>51</v>
      </c>
      <c r="I6" s="46"/>
      <c r="J6" s="46"/>
      <c r="O6" s="1"/>
    </row>
    <row r="7" spans="1:15" ht="30">
      <c r="A7" s="43">
        <v>1</v>
      </c>
      <c r="B7" s="47" t="s">
        <v>97</v>
      </c>
      <c r="C7" s="48">
        <v>3</v>
      </c>
      <c r="D7" s="48" t="s">
        <v>73</v>
      </c>
      <c r="E7" s="49"/>
      <c r="F7" s="49"/>
      <c r="G7" s="50"/>
      <c r="H7" s="50">
        <f>ROUND(ROUND(G7,2)*C7,2)</f>
        <v>0</v>
      </c>
      <c r="I7" s="46"/>
      <c r="J7" s="46"/>
      <c r="O7" s="1"/>
    </row>
    <row r="8" spans="1:15" ht="45" customHeight="1">
      <c r="A8" s="43">
        <v>2</v>
      </c>
      <c r="B8" s="47" t="s">
        <v>98</v>
      </c>
      <c r="C8" s="48">
        <v>4</v>
      </c>
      <c r="D8" s="48" t="s">
        <v>73</v>
      </c>
      <c r="E8" s="49"/>
      <c r="F8" s="49"/>
      <c r="G8" s="50"/>
      <c r="H8" s="50">
        <f>ROUND(ROUND(G8,2)*C8,2)</f>
        <v>0</v>
      </c>
      <c r="I8" s="51"/>
      <c r="J8" s="51"/>
      <c r="O8" s="1"/>
    </row>
    <row r="9" spans="1:15" ht="30">
      <c r="A9" s="43">
        <v>3</v>
      </c>
      <c r="B9" s="47" t="s">
        <v>99</v>
      </c>
      <c r="C9" s="48">
        <v>50</v>
      </c>
      <c r="D9" s="48" t="s">
        <v>59</v>
      </c>
      <c r="E9" s="49"/>
      <c r="F9" s="49"/>
      <c r="G9" s="50"/>
      <c r="H9" s="50">
        <f>ROUND(ROUND(G9,2)*C9,2)</f>
        <v>0</v>
      </c>
      <c r="I9" s="51"/>
      <c r="J9" s="51"/>
      <c r="O9" s="1"/>
    </row>
    <row r="10" spans="1:15" ht="15">
      <c r="A10" s="43">
        <v>4</v>
      </c>
      <c r="B10" s="47" t="s">
        <v>100</v>
      </c>
      <c r="C10" s="48">
        <v>20</v>
      </c>
      <c r="D10" s="48" t="s">
        <v>59</v>
      </c>
      <c r="E10" s="49"/>
      <c r="F10" s="49"/>
      <c r="G10" s="50"/>
      <c r="H10" s="50">
        <f>ROUND(ROUND(G10,2)*C10,2)</f>
        <v>0</v>
      </c>
      <c r="I10" s="51"/>
      <c r="J10" s="51"/>
      <c r="O10" s="1"/>
    </row>
    <row r="11" spans="1:8" ht="90">
      <c r="A11" s="43">
        <v>5</v>
      </c>
      <c r="B11" s="11" t="s">
        <v>123</v>
      </c>
      <c r="C11" s="41">
        <v>2</v>
      </c>
      <c r="D11" s="48" t="s">
        <v>52</v>
      </c>
      <c r="E11" s="11"/>
      <c r="F11" s="11"/>
      <c r="G11" s="11"/>
      <c r="H11" s="50">
        <f aca="true" t="shared" si="0" ref="H11:H16">ROUND(ROUND(G11,2)*C11,2)</f>
        <v>0</v>
      </c>
    </row>
    <row r="12" spans="1:8" ht="60">
      <c r="A12" s="43">
        <v>6</v>
      </c>
      <c r="B12" s="11" t="s">
        <v>124</v>
      </c>
      <c r="C12" s="41">
        <v>1</v>
      </c>
      <c r="D12" s="48" t="s">
        <v>73</v>
      </c>
      <c r="E12" s="11"/>
      <c r="F12" s="11"/>
      <c r="G12" s="11"/>
      <c r="H12" s="50">
        <f t="shared" si="0"/>
        <v>0</v>
      </c>
    </row>
    <row r="13" spans="1:8" ht="60">
      <c r="A13" s="43">
        <v>7</v>
      </c>
      <c r="B13" s="11" t="s">
        <v>125</v>
      </c>
      <c r="C13" s="41">
        <v>1</v>
      </c>
      <c r="D13" s="48" t="s">
        <v>73</v>
      </c>
      <c r="E13" s="11"/>
      <c r="F13" s="11"/>
      <c r="G13" s="11"/>
      <c r="H13" s="50">
        <f t="shared" si="0"/>
        <v>0</v>
      </c>
    </row>
    <row r="14" spans="1:8" ht="90">
      <c r="A14" s="43">
        <v>8</v>
      </c>
      <c r="B14" s="11" t="s">
        <v>126</v>
      </c>
      <c r="C14" s="41">
        <v>3</v>
      </c>
      <c r="D14" s="48" t="s">
        <v>52</v>
      </c>
      <c r="E14" s="11"/>
      <c r="F14" s="11"/>
      <c r="G14" s="11"/>
      <c r="H14" s="50">
        <f t="shared" si="0"/>
        <v>0</v>
      </c>
    </row>
    <row r="15" spans="1:8" ht="45">
      <c r="A15" s="43">
        <v>9</v>
      </c>
      <c r="B15" s="11" t="s">
        <v>101</v>
      </c>
      <c r="C15" s="41">
        <v>20</v>
      </c>
      <c r="D15" s="48" t="s">
        <v>59</v>
      </c>
      <c r="E15" s="11"/>
      <c r="F15" s="11"/>
      <c r="G15" s="11"/>
      <c r="H15" s="50">
        <f t="shared" si="0"/>
        <v>0</v>
      </c>
    </row>
    <row r="16" spans="1:8" ht="45">
      <c r="A16" s="43">
        <v>10</v>
      </c>
      <c r="B16" s="11" t="s">
        <v>102</v>
      </c>
      <c r="C16" s="41">
        <v>16</v>
      </c>
      <c r="D16" s="48" t="s">
        <v>59</v>
      </c>
      <c r="E16" s="11"/>
      <c r="F16" s="11"/>
      <c r="G16" s="11"/>
      <c r="H16" s="50">
        <f t="shared" si="0"/>
        <v>0</v>
      </c>
    </row>
    <row r="17" spans="1:8" ht="45">
      <c r="A17" s="43">
        <v>11</v>
      </c>
      <c r="B17" s="11" t="s">
        <v>103</v>
      </c>
      <c r="C17" s="41">
        <v>50</v>
      </c>
      <c r="D17" s="41" t="s">
        <v>59</v>
      </c>
      <c r="E17" s="11"/>
      <c r="F17" s="11"/>
      <c r="G17" s="11"/>
      <c r="H17" s="50">
        <f>ROUND(ROUND(G17,2)*C17,2)</f>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R13"/>
  <sheetViews>
    <sheetView showGridLines="0" zoomScale="90" zoomScaleNormal="90" zoomScalePageLayoutView="85" workbookViewId="0" topLeftCell="A1">
      <selection activeCell="B9" sqref="B9"/>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DFP.271.237.2018.AM</v>
      </c>
      <c r="H1" s="24" t="s">
        <v>37</v>
      </c>
      <c r="I1" s="24"/>
      <c r="L1" s="24"/>
      <c r="Q1" s="2"/>
      <c r="R1" s="2"/>
    </row>
    <row r="2" spans="5:7" ht="4.5" customHeight="1">
      <c r="E2" s="68"/>
      <c r="F2" s="68"/>
      <c r="G2" s="68"/>
    </row>
    <row r="3" spans="1:12" ht="15">
      <c r="A3" s="11" t="s">
        <v>111</v>
      </c>
      <c r="B3" s="37">
        <f>H7+H8+H9+H10+H11+H12+H13</f>
        <v>0</v>
      </c>
      <c r="H3" s="24" t="s">
        <v>41</v>
      </c>
      <c r="I3" s="24"/>
      <c r="L3" s="24"/>
    </row>
    <row r="4" spans="1:15" ht="6" customHeight="1">
      <c r="A4" s="4"/>
      <c r="C4" s="7"/>
      <c r="D4" s="7"/>
      <c r="E4" s="7"/>
      <c r="F4" s="7"/>
      <c r="G4" s="7"/>
      <c r="H4" s="7"/>
      <c r="I4" s="7"/>
      <c r="J4" s="7"/>
      <c r="O4" s="1"/>
    </row>
    <row r="5" spans="1:15" ht="15">
      <c r="A5" s="40"/>
      <c r="B5" s="42" t="s">
        <v>42</v>
      </c>
      <c r="C5" s="5"/>
      <c r="D5" s="7"/>
      <c r="E5" s="7" t="s">
        <v>45</v>
      </c>
      <c r="F5" s="5"/>
      <c r="G5" s="5"/>
      <c r="H5" s="14"/>
      <c r="K5" s="3"/>
      <c r="O5" s="1"/>
    </row>
    <row r="6" spans="1:15" ht="45">
      <c r="A6" s="43" t="s">
        <v>46</v>
      </c>
      <c r="B6" s="43" t="s">
        <v>47</v>
      </c>
      <c r="C6" s="44" t="s">
        <v>48</v>
      </c>
      <c r="D6" s="44" t="s">
        <v>49</v>
      </c>
      <c r="E6" s="43" t="s">
        <v>44</v>
      </c>
      <c r="F6" s="43" t="s">
        <v>50</v>
      </c>
      <c r="G6" s="45" t="s">
        <v>43</v>
      </c>
      <c r="H6" s="45" t="s">
        <v>51</v>
      </c>
      <c r="I6" s="46"/>
      <c r="J6" s="46"/>
      <c r="O6" s="1"/>
    </row>
    <row r="7" spans="1:15" ht="75">
      <c r="A7" s="43">
        <v>1</v>
      </c>
      <c r="B7" s="47" t="s">
        <v>104</v>
      </c>
      <c r="C7" s="48">
        <v>25</v>
      </c>
      <c r="D7" s="48" t="s">
        <v>59</v>
      </c>
      <c r="E7" s="49"/>
      <c r="F7" s="49"/>
      <c r="G7" s="50"/>
      <c r="H7" s="50">
        <f aca="true" t="shared" si="0" ref="H7:H13">ROUND(ROUND(G7,2)*C7,2)</f>
        <v>0</v>
      </c>
      <c r="I7" s="46"/>
      <c r="J7" s="46"/>
      <c r="O7" s="1"/>
    </row>
    <row r="8" spans="1:15" ht="39.75" customHeight="1">
      <c r="A8" s="43">
        <v>2</v>
      </c>
      <c r="B8" s="47" t="s">
        <v>105</v>
      </c>
      <c r="C8" s="48">
        <v>10</v>
      </c>
      <c r="D8" s="48" t="s">
        <v>59</v>
      </c>
      <c r="E8" s="49"/>
      <c r="F8" s="49"/>
      <c r="G8" s="50"/>
      <c r="H8" s="50">
        <f t="shared" si="0"/>
        <v>0</v>
      </c>
      <c r="I8" s="51"/>
      <c r="J8" s="51"/>
      <c r="O8" s="1"/>
    </row>
    <row r="9" spans="1:15" ht="75">
      <c r="A9" s="43">
        <v>3</v>
      </c>
      <c r="B9" s="47" t="s">
        <v>106</v>
      </c>
      <c r="C9" s="48">
        <v>15</v>
      </c>
      <c r="D9" s="48" t="s">
        <v>59</v>
      </c>
      <c r="E9" s="49"/>
      <c r="F9" s="49"/>
      <c r="G9" s="50"/>
      <c r="H9" s="50">
        <f t="shared" si="0"/>
        <v>0</v>
      </c>
      <c r="I9" s="51"/>
      <c r="J9" s="51"/>
      <c r="O9" s="1"/>
    </row>
    <row r="10" spans="1:15" ht="75">
      <c r="A10" s="43">
        <v>4</v>
      </c>
      <c r="B10" s="47" t="s">
        <v>107</v>
      </c>
      <c r="C10" s="48">
        <v>15</v>
      </c>
      <c r="D10" s="48" t="s">
        <v>59</v>
      </c>
      <c r="E10" s="49"/>
      <c r="F10" s="49"/>
      <c r="G10" s="50"/>
      <c r="H10" s="50">
        <f t="shared" si="0"/>
        <v>0</v>
      </c>
      <c r="I10" s="51"/>
      <c r="J10" s="51"/>
      <c r="O10" s="1"/>
    </row>
    <row r="11" spans="1:8" ht="63" customHeight="1">
      <c r="A11" s="43">
        <v>5</v>
      </c>
      <c r="B11" s="11" t="s">
        <v>108</v>
      </c>
      <c r="C11" s="41">
        <v>15</v>
      </c>
      <c r="D11" s="48" t="s">
        <v>59</v>
      </c>
      <c r="E11" s="11"/>
      <c r="F11" s="11"/>
      <c r="G11" s="11"/>
      <c r="H11" s="50">
        <f t="shared" si="0"/>
        <v>0</v>
      </c>
    </row>
    <row r="12" spans="1:8" ht="64.5" customHeight="1">
      <c r="A12" s="43">
        <v>6</v>
      </c>
      <c r="B12" s="11" t="s">
        <v>109</v>
      </c>
      <c r="C12" s="41">
        <v>15</v>
      </c>
      <c r="D12" s="48" t="s">
        <v>59</v>
      </c>
      <c r="E12" s="11"/>
      <c r="F12" s="11"/>
      <c r="G12" s="11"/>
      <c r="H12" s="50">
        <f t="shared" si="0"/>
        <v>0</v>
      </c>
    </row>
    <row r="13" spans="1:8" ht="63" customHeight="1">
      <c r="A13" s="43">
        <v>7</v>
      </c>
      <c r="B13" s="11" t="s">
        <v>110</v>
      </c>
      <c r="C13" s="41">
        <v>15</v>
      </c>
      <c r="D13" s="48" t="s">
        <v>59</v>
      </c>
      <c r="E13" s="11"/>
      <c r="F13" s="11"/>
      <c r="G13" s="11"/>
      <c r="H13" s="50">
        <f t="shared" si="0"/>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R8"/>
  <sheetViews>
    <sheetView showGridLines="0" zoomScale="110" zoomScaleNormal="110" zoomScalePageLayoutView="85" workbookViewId="0" topLeftCell="A1">
      <selection activeCell="B4" sqref="B4"/>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DFP.271.237.2018.AM</v>
      </c>
      <c r="H1" s="24" t="s">
        <v>37</v>
      </c>
      <c r="I1" s="24"/>
      <c r="L1" s="24"/>
      <c r="Q1" s="2"/>
      <c r="R1" s="2"/>
    </row>
    <row r="2" spans="5:7" ht="4.5" customHeight="1">
      <c r="E2" s="68"/>
      <c r="F2" s="68"/>
      <c r="G2" s="68"/>
    </row>
    <row r="3" spans="1:12" ht="15">
      <c r="A3" s="11" t="s">
        <v>112</v>
      </c>
      <c r="B3" s="37">
        <f>H7+H8</f>
        <v>0</v>
      </c>
      <c r="H3" s="24" t="s">
        <v>41</v>
      </c>
      <c r="I3" s="24"/>
      <c r="L3" s="24"/>
    </row>
    <row r="4" spans="1:15" ht="6" customHeight="1">
      <c r="A4" s="4"/>
      <c r="C4" s="7"/>
      <c r="D4" s="7"/>
      <c r="E4" s="7"/>
      <c r="F4" s="7"/>
      <c r="G4" s="7"/>
      <c r="H4" s="7"/>
      <c r="I4" s="7"/>
      <c r="J4" s="7"/>
      <c r="O4" s="1"/>
    </row>
    <row r="5" spans="1:15" ht="15">
      <c r="A5" s="40"/>
      <c r="B5" s="42" t="s">
        <v>42</v>
      </c>
      <c r="C5" s="5"/>
      <c r="D5" s="7"/>
      <c r="E5" s="7" t="s">
        <v>45</v>
      </c>
      <c r="F5" s="5"/>
      <c r="G5" s="5"/>
      <c r="H5" s="14"/>
      <c r="K5" s="3"/>
      <c r="O5" s="1"/>
    </row>
    <row r="6" spans="1:15" ht="45">
      <c r="A6" s="43" t="s">
        <v>46</v>
      </c>
      <c r="B6" s="43" t="s">
        <v>47</v>
      </c>
      <c r="C6" s="44" t="s">
        <v>48</v>
      </c>
      <c r="D6" s="44" t="s">
        <v>49</v>
      </c>
      <c r="E6" s="43" t="s">
        <v>44</v>
      </c>
      <c r="F6" s="43" t="s">
        <v>50</v>
      </c>
      <c r="G6" s="45" t="s">
        <v>43</v>
      </c>
      <c r="H6" s="45" t="s">
        <v>51</v>
      </c>
      <c r="I6" s="46"/>
      <c r="J6" s="46"/>
      <c r="O6" s="1"/>
    </row>
    <row r="7" spans="1:15" ht="30">
      <c r="A7" s="43">
        <v>1</v>
      </c>
      <c r="B7" s="47" t="s">
        <v>113</v>
      </c>
      <c r="C7" s="48">
        <v>2000</v>
      </c>
      <c r="D7" s="48" t="s">
        <v>73</v>
      </c>
      <c r="E7" s="49"/>
      <c r="F7" s="49"/>
      <c r="G7" s="50"/>
      <c r="H7" s="50">
        <f>ROUND(ROUND(G7,2)*C7,2)</f>
        <v>0</v>
      </c>
      <c r="I7" s="46"/>
      <c r="J7" s="46"/>
      <c r="O7" s="1"/>
    </row>
    <row r="8" spans="1:15" ht="78.75" customHeight="1">
      <c r="A8" s="43">
        <v>2</v>
      </c>
      <c r="B8" s="47" t="s">
        <v>114</v>
      </c>
      <c r="C8" s="48">
        <v>10</v>
      </c>
      <c r="D8" s="48" t="s">
        <v>59</v>
      </c>
      <c r="E8" s="49"/>
      <c r="F8" s="49"/>
      <c r="G8" s="50"/>
      <c r="H8" s="50">
        <f>ROUND(ROUND(G8,2)*C8,2)</f>
        <v>0</v>
      </c>
      <c r="I8" s="51"/>
      <c r="J8" s="51"/>
      <c r="O8"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Matys</cp:lastModifiedBy>
  <cp:lastPrinted>2018-11-05T11:21:46Z</cp:lastPrinted>
  <dcterms:created xsi:type="dcterms:W3CDTF">2003-05-16T10:10:29Z</dcterms:created>
  <dcterms:modified xsi:type="dcterms:W3CDTF">2019-01-04T06:20:10Z</dcterms:modified>
  <cp:category/>
  <cp:version/>
  <cp:contentType/>
  <cp:contentStatus/>
</cp:coreProperties>
</file>