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040" windowHeight="9132" tabRatio="840" firstSheet="11" activeTab="2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</sheets>
  <definedNames>
    <definedName name="_xlnm.Print_Area" localSheetId="1">'część (1)'!$A$1:$N$14</definedName>
    <definedName name="_xlnm.Print_Area" localSheetId="10">'część (10)'!$A$1:$N$14</definedName>
    <definedName name="_xlnm.Print_Area" localSheetId="11">'część (11)'!$A$1:$N$14</definedName>
    <definedName name="_xlnm.Print_Area" localSheetId="12">'część (12)'!$A$1:$N$14</definedName>
    <definedName name="_xlnm.Print_Area" localSheetId="13">'część (13)'!$A$1:$N$14</definedName>
    <definedName name="_xlnm.Print_Area" localSheetId="14">'część (14)'!$A$1:$N$14</definedName>
    <definedName name="_xlnm.Print_Area" localSheetId="15">'część (15)'!$A$1:$M$17</definedName>
    <definedName name="_xlnm.Print_Area" localSheetId="16">'część (16)'!$A$1:$N$16</definedName>
    <definedName name="_xlnm.Print_Area" localSheetId="17">'część (17)'!$A$1:$N$16</definedName>
    <definedName name="_xlnm.Print_Area" localSheetId="18">'część (18)'!$A$1:$N$17</definedName>
    <definedName name="_xlnm.Print_Area" localSheetId="19">'część (19)'!$A$1:$N$14</definedName>
    <definedName name="_xlnm.Print_Area" localSheetId="2">'część (2)'!$A$1:$N$14</definedName>
    <definedName name="_xlnm.Print_Area" localSheetId="20">'część (20)'!$A$1:$N$15</definedName>
    <definedName name="_xlnm.Print_Area" localSheetId="21">'część (21)'!$A$1:$N$19</definedName>
    <definedName name="_xlnm.Print_Area" localSheetId="22">'część (22)'!$A$1:$N$16</definedName>
    <definedName name="_xlnm.Print_Area" localSheetId="23">'część (23)'!$A$1:$N$17</definedName>
    <definedName name="_xlnm.Print_Area" localSheetId="24">'część (24)'!$A$1:$N$38</definedName>
    <definedName name="_xlnm.Print_Area" localSheetId="25">'część (25)'!$A$1:$N$14</definedName>
    <definedName name="_xlnm.Print_Area" localSheetId="26">'część (26)'!$A$1:$N$14</definedName>
    <definedName name="_xlnm.Print_Area" localSheetId="3">'część (3)'!$A$1:$N$14</definedName>
    <definedName name="_xlnm.Print_Area" localSheetId="4">'część (4)'!$A$1:$N$14</definedName>
    <definedName name="_xlnm.Print_Area" localSheetId="5">'część (5)'!$A$1:$N$17</definedName>
    <definedName name="_xlnm.Print_Area" localSheetId="6">'część (6)'!$A$1:$N$14</definedName>
    <definedName name="_xlnm.Print_Area" localSheetId="7">'część (7)'!$A$1:$N$16</definedName>
    <definedName name="_xlnm.Print_Area" localSheetId="8">'część (8)'!$A$1:$N$14</definedName>
    <definedName name="_xlnm.Print_Area" localSheetId="9">'część (9)'!$A$1:$N$14</definedName>
    <definedName name="_xlnm.Print_Area" localSheetId="0">'formularz oferty'!$A$1:$E$85</definedName>
  </definedNames>
  <calcPr fullCalcOnLoad="1"/>
</workbook>
</file>

<file path=xl/sharedStrings.xml><?xml version="1.0" encoding="utf-8"?>
<sst xmlns="http://schemas.openxmlformats.org/spreadsheetml/2006/main" count="874" uniqueCount="252">
  <si>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</si>
  <si>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</si>
  <si>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</si>
  <si>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</si>
  <si>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</si>
  <si>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</si>
  <si>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</si>
  <si>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</si>
  <si>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</si>
  <si>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</si>
  <si>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</si>
  <si>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</si>
  <si>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</si>
  <si>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</si>
  <si>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</si>
  <si>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</si>
  <si>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</si>
  <si>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</si>
  <si>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</si>
  <si>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</si>
  <si>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</si>
  <si>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</si>
  <si>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</si>
  <si>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</si>
  <si>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</si>
  <si>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</si>
  <si>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</si>
  <si>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</si>
  <si>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</si>
  <si>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</si>
  <si>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</si>
  <si>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</si>
  <si>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</si>
  <si>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</si>
  <si>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</si>
  <si>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</si>
  <si>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</si>
  <si>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</si>
  <si>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</si>
  <si>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</si>
  <si>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</si>
  <si>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</si>
  <si>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</si>
  <si>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</si>
  <si>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</si>
  <si>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</si>
  <si>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</si>
  <si>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</si>
  <si>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</si>
  <si>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</si>
  <si>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</si>
  <si>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</si>
  <si>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</si>
  <si>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</si>
  <si>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</si>
  <si>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</si>
  <si>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</si>
  <si>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</si>
  <si>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</si>
  <si>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</si>
  <si>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</si>
  <si>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</si>
  <si>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</si>
  <si>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</si>
  <si>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</si>
  <si>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</si>
  <si>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</si>
  <si>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</si>
  <si>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</si>
  <si>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</si>
  <si>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</si>
  <si>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</si>
  <si>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</si>
  <si>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</si>
  <si>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</si>
  <si>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</si>
  <si>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</si>
  <si>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</si>
  <si>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</si>
  <si>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</si>
  <si>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</si>
  <si>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</si>
  <si>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</si>
  <si>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</si>
  <si>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</si>
  <si>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</si>
  <si>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</si>
  <si>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</si>
  <si>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</si>
  <si>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stała postać doustna</t>
  </si>
  <si>
    <t>25 mg</t>
  </si>
  <si>
    <t xml:space="preserve">Nazwa handlowa:
Dawka:
Postać/ Opakowanie:
</t>
  </si>
  <si>
    <t>Oświadczamy, że termin płatności wynosi 60 dni.</t>
  </si>
  <si>
    <t>opakowań</t>
  </si>
  <si>
    <t xml:space="preserve">Nazwa handlowa:
Dawka:
Postać/ Opakowanie:
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</si>
  <si>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</si>
  <si>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</si>
  <si>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</si>
  <si>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</si>
  <si>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Wytwórca</t>
  </si>
  <si>
    <t>DFP.271.91.2019.LS</t>
  </si>
  <si>
    <t>Dostawa produktów leczniczych, produktów leczniczych z Programów Lekowych i wyrobów medycznych do Apteki Szpitala Uniwersyteckiego w Krakowie.</t>
  </si>
  <si>
    <t>Oświadczamy, że zamówienie będziemy wykonywać do czasu wyczerpania kwoty wynagrodzenia umownego, nie dłużej jednak niż przez 18 miesięcy od dnia zawarcia umowy.</t>
  </si>
  <si>
    <t>250 mg x 30 tabl</t>
  </si>
  <si>
    <t>30 tabl. powl.</t>
  </si>
  <si>
    <t>75 mg x 100 kaps</t>
  </si>
  <si>
    <t>100 kaps. miękkich</t>
  </si>
  <si>
    <t xml:space="preserve">Kompleks neurotoksyny Clostridium botulinum typu A * </t>
  </si>
  <si>
    <t>100 j. m.</t>
  </si>
  <si>
    <t>proszek do sporządzania roztworu do wstrzykiwań, fiol.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</si>
  <si>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</si>
  <si>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</si>
  <si>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</si>
  <si>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</si>
  <si>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Interferon beta - 1a *</t>
  </si>
  <si>
    <t>Do  zakupu: 30 mcg/0,5 ml (6 mln j.m.) x 4 amp.-strz. i  X 4 wstrzyk.</t>
  </si>
  <si>
    <t>roztwór do wstrzykiwań; 4 x amp - strzyk. 0,5 ml  i 4 x wstrzyk. + 1 pojemnik na zużyte igły</t>
  </si>
  <si>
    <t xml:space="preserve">44 mcg x 12 amp.-strz x a 0,5 ml </t>
  </si>
  <si>
    <t>roztwór do wstrzykiwań, 12 amp-strzyk + 1 pojemnik na zużyte igły</t>
  </si>
  <si>
    <t xml:space="preserve"> 44 mcg/0,5 ml (24 mln j.m./ml); 4 wkł. a 1,5 ml</t>
  </si>
  <si>
    <t>roztwór do wstrzykiwań,4 wkłady + 1 pojemnik na zużyte igły</t>
  </si>
  <si>
    <t>Fingolimodum *</t>
  </si>
  <si>
    <t>0,5 mg x 28 kaps twarde</t>
  </si>
  <si>
    <t>28 kapsułek twardych</t>
  </si>
  <si>
    <t>opakowań a 28 kapsułek</t>
  </si>
  <si>
    <t>Oferowana ilość opakowań a 28 kapsułek</t>
  </si>
  <si>
    <t>Cena brutto jednego opakowania a 28 kapsułek</t>
  </si>
  <si>
    <t>Alglucosidase alfa *</t>
  </si>
  <si>
    <t>50 mg/ 20ml</t>
  </si>
  <si>
    <t>50 mg: roztwór do wstrzykiwań,  do zakupu: w ampułko-strzykawce, 4 amp.-strzyk. Oraz 25mg : proszek i rozpuszczalnik do sporządzenia roztworu do wstrzykiwań lub roztwór do wstrzykiwań</t>
  </si>
  <si>
    <t>100 mg</t>
  </si>
  <si>
    <t>proszek do sporz. konc. do sporz. roztw. do inf., fiol.</t>
  </si>
  <si>
    <t>Ribavirinum*</t>
  </si>
  <si>
    <t>200 mg</t>
  </si>
  <si>
    <t>Sofosbuvirum + Velpatasvirum *</t>
  </si>
  <si>
    <t>400 mg+100 mg</t>
  </si>
  <si>
    <t>20 mg</t>
  </si>
  <si>
    <t>proszek i rozpuszczalnik do sporządzania zawiesiny do wstrzykiwań; 1 fiol. proszku + 1 amp.-strzyk. 2ml rozp. + 1 igła + 1 łącznik fiolki</t>
  </si>
  <si>
    <t>do zakupu: 40 mg i 60 mg</t>
  </si>
  <si>
    <t>proszek i rozpuszczalnik do sporządzania zawiesiny do wstrzykiwań, 1 fiol. proszku + 1 amp.-strzyk. 2ml rozp. + 1 igła + 1 łącznik fiolki</t>
  </si>
  <si>
    <t>Trabectedinum* ** ^^</t>
  </si>
  <si>
    <t>0,25 mg</t>
  </si>
  <si>
    <t>proszek do sporządzania koncentratu do sporządzania roztworu do infuzji; fiol</t>
  </si>
  <si>
    <t>1 mg</t>
  </si>
  <si>
    <t>100 mg x 60 szt</t>
  </si>
  <si>
    <t>60 szt</t>
  </si>
  <si>
    <t>400 mg x 30 szt</t>
  </si>
  <si>
    <t>30 szt</t>
  </si>
  <si>
    <t>100 mg x 60 kaps. twarde</t>
  </si>
  <si>
    <t>400 mg x 30 kaps. twarde</t>
  </si>
  <si>
    <t>Anagrelidum  ^</t>
  </si>
  <si>
    <t>100 x 0,5 mg</t>
  </si>
  <si>
    <t>100 kapsułek</t>
  </si>
  <si>
    <t>Anagrelidum  ^ **</t>
  </si>
  <si>
    <t>koncentrat do sporządzania roztworu do infuzji</t>
  </si>
  <si>
    <t>400 mg</t>
  </si>
  <si>
    <t>Topotecanum ^ **</t>
  </si>
  <si>
    <t>0,25 mg x 10 kaps</t>
  </si>
  <si>
    <t>kapsułki twarde</t>
  </si>
  <si>
    <t>1 mg x 10 kaps</t>
  </si>
  <si>
    <t>Proszek do przygotowania koncentratu do sporządzania roztworu do infuzji</t>
  </si>
  <si>
    <t xml:space="preserve">100 mg </t>
  </si>
  <si>
    <t xml:space="preserve">Zestaw dwóch fiolek:  fiolka normalnej immunoglobuliny ludzkiej ( Rozkład podklas IgG -wartości przybliżone: IgG1 ≥56,9%, IgG2 ≥ 26,6%, IgG3 ≥3,4%, IgG4 ≥1,7%. Max. zawartość IgA 140 mcg/ml) i fiolka rekombinowanej hialuronidazy ludzkiej (rHuPH20) * </t>
  </si>
  <si>
    <t>Do zakupu: 2,5g; 5g; 10g; 20g; 30g</t>
  </si>
  <si>
    <t xml:space="preserve"> roztwór do infuzji do podania podskórnego ^ ^^</t>
  </si>
  <si>
    <t>Strzykawka 100ml kompatybilna z pompą infuzyjną **</t>
  </si>
  <si>
    <t>Strzykawka 3 częściowa do pompy infuzyjnych 30 ml (typu luer-lock) **</t>
  </si>
  <si>
    <t>Tępa igła do pobierania leków 18G (1,2 mm x 40 mm) **</t>
  </si>
  <si>
    <t>Igła do podawania immunogobuliny podskórnej wkuwalna pod katem 90stopni, z możliwością podawania leku z prędkością do 300ml/h, wyposażona w dren typu luer-lock, rozmiar igły 6 mm, 9 mm, 12 mm, 14 mm (w zaleznosci od potrzeb zamawiającego) **</t>
  </si>
  <si>
    <t>Dren do infuzji z komorą kroplową z 15μm filtrem - kompatybilny z pompą infuzyjną **</t>
  </si>
  <si>
    <t>Strzykawka 3 częściową do pomp infuzyjnych 50/60 ml (typu  luer- lock ) **</t>
  </si>
  <si>
    <t>Przyrząd do bezigłowego pobierania preparatu z fiolki z filtrem 0,2 z możliwością dezynfekcji przed każdorazowym połączeniem strzykawki **</t>
  </si>
  <si>
    <t>Gaziki jednorazowego użytku z włókniny polipropylenowo-celulozowej, do oczyszczania i dezynfekcji skóry przed nakłuciem lub zastrzykiem, nasączone 70% alkoholem izopropylowym **</t>
  </si>
  <si>
    <t>Zatyczka do strzykawki 3 częściowej z końcówką luer-lock **</t>
  </si>
  <si>
    <t>Pojemnik plastikowy na zużyty sprzęt medyczny o pojemności 2 l z zamykanym otworem wrzutowym w pokrywie **</t>
  </si>
  <si>
    <t>ilość dawek a 5g</t>
  </si>
  <si>
    <t>** produkty stanowią integralną całość z produktem leczniczym z poz. 1</t>
  </si>
  <si>
    <t>Filgrastimum ^^</t>
  </si>
  <si>
    <t xml:space="preserve">960 mcg/ml (48 mln j.m./0,5 ml) </t>
  </si>
  <si>
    <t>roztwór do wstrz.; amp.-strzyk.</t>
  </si>
  <si>
    <t>Busulfan</t>
  </si>
  <si>
    <t>6mg/ml; 10ml</t>
  </si>
  <si>
    <t>koncentrat do sporz. roztw. do infuzji fiol</t>
  </si>
  <si>
    <t>Octan abirateronu *</t>
  </si>
  <si>
    <t>500 mg x 60 tabl powl</t>
  </si>
  <si>
    <t>Gefitynibum *</t>
  </si>
  <si>
    <t>Bexarotene *</t>
  </si>
  <si>
    <t>Afatinibum * **</t>
  </si>
  <si>
    <t>Interferon beta-1-a * **</t>
  </si>
  <si>
    <t>Etanerceptum *</t>
  </si>
  <si>
    <t>Infliximab *</t>
  </si>
  <si>
    <t>28 tabletki powlekane</t>
  </si>
  <si>
    <t>Pasireotidum * **</t>
  </si>
  <si>
    <t>dla dawki 40mg:
Nazwa handlowa:
Dawka:
Postać/ Opakowanie:
dla dawki 60mg:
Nazwa handlowa:
Dawka:
Postać/ Opakowanie:</t>
  </si>
  <si>
    <t xml:space="preserve">dla dawki 40mg:
dla dawki 60mg:
</t>
  </si>
  <si>
    <t>^^ wymagane oświadczenie podmiotu odpowiedzialnego oferowanego produktu leczniczego o gęstości roztworu po rekonstytucji</t>
  </si>
  <si>
    <t xml:space="preserve">Imatinib ^ ** </t>
  </si>
  <si>
    <t>^ wykaz C Obwieszczenia Ministra Zdrowia aktualny na dzień składania oferty</t>
  </si>
  <si>
    <r>
      <t xml:space="preserve">Podmiot Odpowiedzialny
</t>
    </r>
  </si>
  <si>
    <t>** możliwość stosowania u pacjentów z klirensem kreatyniny poniżej 50ml/ min - zgodnie z CHPL</t>
  </si>
  <si>
    <t>^^ oświadczenie podmiotu odpowiedzialnego oferowanego produktu leczniczego o gęstości roztworu</t>
  </si>
  <si>
    <t>Bendamustine ** ^ ^^</t>
  </si>
  <si>
    <t>Oświadczamy, że oferowane przez nas w części: 24 (poz.2-11)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</si>
  <si>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# Okres ważności co najmniej 2,5 roku zawarty w CHPL</t>
  </si>
  <si>
    <t>60 kaps. twarde; Blistry #</t>
  </si>
  <si>
    <t>30 kaps. twarde; Blistry #</t>
  </si>
  <si>
    <t>Oświadczamy, że oferowane przez nas w części: 1-23, 24 (poz.1), 25-26,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</si>
  <si>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Oferowana ilość dawek a 5g</t>
  </si>
  <si>
    <t>Cena brutto dawki a 5g</t>
  </si>
  <si>
    <t xml:space="preserve"> -</t>
  </si>
  <si>
    <t>Nazwa handlowa:</t>
  </si>
  <si>
    <t>Dla dawki 2,5g:
Nazwa handlowa:
Dawka:
Postać/ Opakowanie:
Dla dawki 5g:
Nazwa handlowa:
Dawka:
Postać/ Opakowanie:
Dla dawki 10g:
Nazwa handlowa:
Dawka:
Postać/ Opakowanie:
Dla dawki 20g:
Nazwa handlowa:
Dawka:
Postać/ Opakowanie:
Dla dawki 30g:
Nazwa handlowa:
Dawka:
Postać/ Opakowanie:</t>
  </si>
  <si>
    <t xml:space="preserve">Dla dawki 2,5g:
Dla dawki 5g:
Dla dawki 10g:
Dla dawki 20g:
Dla dawki 30g:
</t>
  </si>
  <si>
    <t>^^ Wykonawca udostępni (w cenie oferty) zestawy umożliwiające transport leków i akcesoriów z zachowaniem warunków przechowywania określonych w CHPL w ilości dostarczonych pomp</t>
  </si>
  <si>
    <t xml:space="preserve">opakowań </t>
  </si>
  <si>
    <t xml:space="preserve">Oferowana ilość opakowań jednostkowych </t>
  </si>
  <si>
    <t>proszek do przygotowania koncentratu do sporządzania roztworu do infuzji; fiol</t>
  </si>
  <si>
    <t>Nazwa oferowanego urządzenia</t>
  </si>
  <si>
    <t>Typ</t>
  </si>
  <si>
    <t>Rok produkcji</t>
  </si>
  <si>
    <t>Akcesoria</t>
  </si>
  <si>
    <t>Wartość</t>
  </si>
  <si>
    <t>60 tabl powlekanych</t>
  </si>
  <si>
    <t>* wykaz B Obwieszczenia Ministra Zdrowia aktualny na dzień składania oferty, możliwość stosowania poza programem lekowym</t>
  </si>
  <si>
    <t>Kod EAN</t>
  </si>
  <si>
    <t>* wykaz B Obwieszczenia Ministra Zdrowia aktualny na dzień składania oferty - produkt zarejestrowany  we wskazaniach: Leczenie dystoni ogniskowych i połowicznego kurczu twarzy ICD-10: G24.3; G24.4; G24.5; G24.8; G51.3; Leczenie spastyczności kończyny górnej po udarze mózgu z użyciem toksyny botulinowej typ A ICD-10: I61, I63, I69; Leczenie neurogennej nadreaktywności wypieracza ICD-10 N31; leczenie spastyczności kończyny dolnej po udarze mózgu z użyciem toksyny botulinowej typu A (ICD-10 I61, I63, I69),  możliwość stosowania poza programem lekowym</t>
  </si>
  <si>
    <t>* wykaz B Obwieszczenia Ministra Zdrowia aktualny na dzień składania oferty,  możliwość stosowania poza programem lekowym</t>
  </si>
  <si>
    <t>* wykaz B Obwieszczenia Ministra Zdrowia aktualny na dzień składania oferty - lek stosowany m.in. W programie lekowym: LECZENIE PACJENTÓW Z WRZODZIEJĄCYM ZAPALENIEM JELITA GRUBEGO (WZJG) (ICD-10 K51),  możliwość stosowania poza programem lekowym</t>
  </si>
  <si>
    <t>* wykaz B Obwieszczenia Ministra Zdrowia aktualny na dzień składania oferty - Lek stosowany w Programie Lekowym: LECZENIE UMIARKOWANEJ I CIĘŻKIEJ POSTACI ŁUSZCZYCY PLACKOWATEJ wg załącznika B.47 Obwieszczenia MZ aktualnego da dzień składania ofert,  możliwość stosowania poza programem lekowym</t>
  </si>
  <si>
    <t>* wykaz B Obwieszczenia Ministra Zdrowia aktualny na dzień składania ofert, lek stosowany w Programie Lekowym LECZENIE PRZEWLEKŁEGO WIRUSOWEGO ZAPALENIA WĄTROBY TYPU C (ICD-10 B 18.2),  możliwość stosowania poza programem lekowym</t>
  </si>
  <si>
    <t>^ wykaz C Obwieszczenia Ministra Zdrowia aktualny na dzień składania oferty, wskazania refundacyjne 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91.0 ),  możliwość stosowania poza programem lekowym</t>
  </si>
  <si>
    <t>^ wykaz C Obwieszczenia Ministra Zdrowia aktualny na dzień składania oferty, wskazania refundacyjne zgodnie z załącznikiem C do Obwieszczenia MZ w sprawie wykazu refundowanych leków, środków spożywczych  specjalnego przeznaczenia żywieniowego oraz wyrobów medycznych aktualnego na dzień składania oferty - w przewlekłej białaczce szpikowej z udokumentowaną obecnością genu BCR-ABL lub chromosomu Filadelfia (Ph+), w zaawansowanym włókniakomięsaku guzowatym skóry w przypadku udokumentowanej obecność rearanżacji chromosomów 17 i 22 w zakresie genów COL1A1/PDGFβ oraz w ostrej białaczce limfoblastycznej z udokumentowaną obecnością chromosomu Filadelfia (ALL Ph+)(ICD-10 C 91.0 ) alternatywa dla pacjentów nietolerujących innych generyków imatinibu,  możliwość stosowania poza programem lekowym</t>
  </si>
  <si>
    <t xml:space="preserve"> * wykaz B Obwieszczenia Ministra Zdrowia aktualny na dzień składania oferty,  możliwość stosowania poza programem lekowym</t>
  </si>
  <si>
    <t>opakowań a 4 x 50 mg</t>
  </si>
  <si>
    <t xml:space="preserve">Dla dawki a 50 mg amp-strzyk:
Nazwa handlowa:
Dawka:
Postać/ Opakowanie:                                                                                                                   
Dla dawki a 50 mg wstrzyk:
Nazwa handlowa:
Dawka:
Postać/ Opakowanie:
Dla dawki a 25 mg x 4 szt:
Nazwa handlowa:
Dawka:
Postać/ Opakowanie:
</t>
  </si>
  <si>
    <t>Dla dawki a 50 mg amp-wstrzyk:
Dla dawki a 50 mg  wstrzyk:
Dla dawki a 25 mg x 4 szt:</t>
  </si>
  <si>
    <t>Oferowana ilość opakowań a 4 x 50 mg</t>
  </si>
  <si>
    <t>Cena brutto jednego opakowania a 4 x 50 mg</t>
  </si>
  <si>
    <t>Do zakupu: 50 mg x 4 amp.-strzyk. i 50 mg x  4 wstrzyk. i 25 mg x 4 szt</t>
  </si>
  <si>
    <t>Opis urządzenia, będącego przedmiotem udostępnienia (w cenie oferty) w ramach max 50 pomp infuzyjnych</t>
  </si>
  <si>
    <t xml:space="preserve">- Urządzenia fabrycznie nowe
- Menu w pełnym zakresie w języku polskim
- Brak dodatkowych akcesoriów koniecznych do zamontowania 
- Dostęp do telefonicznej pomocy technicznej przez 24 h na dobę 
- Czas reakcji na zgłoszoną awarię – 2 dni roboczych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
</t>
  </si>
  <si>
    <t>Nr seryjny każdej sztuki pompy</t>
  </si>
  <si>
    <t>Pompa 1: .............
Pompa 2: .............
Pompa 3: .............
Pompa 4: .............
Pompa 5: .............
Pompa 6: .............
Pompa 7: .............
Pompa 8: .............
Pompa 9: .............
Pompa 10: .............
Pompa 11: .............
Pompa 12: .............
Pompa 13: .............
Pompa 14: .............
Pompa 15: .............
Pompa 16: .............
Pompa 17: .............</t>
  </si>
  <si>
    <t>Pompa 18: .............
Pompa 19: .............
Pompa 20: .............
Pompa 21: .............
Pompa 22: .............
Pompa 23: .............
Pompa 24: .............
Pompa 25: .............
Pompa 26: .............
Pompa 27: .............
Pompa 28: .............
Pompa 29: .............
Pompa 30: .............
Pompa 31: .............
Pompa 32: .............
Pompa 33: .............
Pompa 34: .............</t>
  </si>
  <si>
    <t xml:space="preserve">Pompa 35: .............
Pompa 36: .............
Pompa 37: .............
Pompa 38: .............
Pompa 39: .............
Pompa 40: .............
Pompa 41: .............
Pompa 42: .............
Pompa 43: .............
Pompa 44: .............
Pompa 45: .............
Pompa 46: .............
Pompa 47: .............
Pompa 48: .............
Pompa 49: .............
Pompa 50: .............
</t>
  </si>
  <si>
    <t>Opis urządzenia, będącego przedmiotem udostępnienia (w cenie oferty) w ramach max 25 pomp infuzyjnych strzykawkowych</t>
  </si>
  <si>
    <t xml:space="preserve">Pompa 1: .............
Pompa 2: .............
Pompa 3: .............
Pompa 4: .............
Pompa 5: .............
Pompa 6: .............
Pompa 7: .............
Pompa 8: .............
Pompa 9: .............
Pompa 10: .............
Pompa 11: .............
Pompa 12: .............
Pompa 13: .............
</t>
  </si>
  <si>
    <t xml:space="preserve">Pompa 14: .............
Pompa 15: .............
Pompa 16: .............
Pompa 17: .............
Pompa 18: .............
Pompa 19: .............
Pompa 20: .............
Pompa 21: .............
Pompa 22: .............
Pompa 23: .............
Pompa 24: .............
Pompa 25: .............
</t>
  </si>
  <si>
    <t>^ Wykonawca zobowiązany jest udostępnić (w cenie oferty) na okres trwania umowy max 50 pomp infuzyjnych oraz max 25 pomp infuzyjnych strzykawkowych odpowiednich do podania preparatu z poz. 1 (na podstawie protokołu zdawczo -odbiorczego). Wykonawca zobowiązany jest dostarczyć pompy w terminie 7 dni od wezwania przez Zamawiającego do Apteki Szpitala Uniwersyteckiego. W tym zakresie należy wypełnic tabele poniżej.</t>
  </si>
  <si>
    <r>
      <t>^^ wymagany dokument stanowiący źródłowe (pełne) badania kliniczne potwierdzające, że oferowany produkt</t>
    </r>
    <r>
      <rPr>
        <sz val="11"/>
        <color indexed="8"/>
        <rFont val="Times New Roman"/>
        <family val="1"/>
      </rPr>
      <t xml:space="preserve"> posiada skuteczność i bezpieczeństwo we wszystkich zarejestrowanych wskazaniach a zwłaszcza w profilaktyce gorączki neutropenicznej i mobilizacji  -  komórek macierzystych szpiku u zdrowych dawców</t>
    </r>
  </si>
  <si>
    <r>
      <t xml:space="preserve">Etoposidum** ^ ^^ </t>
    </r>
    <r>
      <rPr>
        <sz val="11"/>
        <color indexed="10"/>
        <rFont val="Times New Roman"/>
        <family val="1"/>
      </rPr>
      <t>#</t>
    </r>
  </si>
  <si>
    <t># wymagane aby okres ważności fiolki po pierwszym otwarciu wynosił minimum 24 godziny – informacja ta musi być zawarta w Charakterystyce Produktu Leczniczego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</si>
</sst>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Border="0" applyProtection="0">
      <alignment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6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3" fontId="46" fillId="0" borderId="10" xfId="42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7" fillId="0" borderId="10" xfId="0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5" fontId="48" fillId="0" borderId="10" xfId="42" applyNumberFormat="1" applyFont="1" applyFill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175" fontId="4" fillId="33" borderId="10" xfId="42" applyNumberFormat="1" applyFont="1" applyFill="1" applyBorder="1" applyAlignment="1">
      <alignment horizontal="left" vertical="top" wrapText="1"/>
    </xf>
    <xf numFmtId="0" fontId="48" fillId="0" borderId="15" xfId="55" applyFont="1" applyFill="1" applyBorder="1" applyAlignment="1">
      <alignment horizontal="left" vertical="top" wrapText="1"/>
      <protection/>
    </xf>
    <xf numFmtId="0" fontId="48" fillId="0" borderId="15" xfId="55" applyFont="1" applyFill="1" applyBorder="1" applyAlignment="1">
      <alignment horizontal="left" vertical="top"/>
      <protection/>
    </xf>
    <xf numFmtId="175" fontId="48" fillId="0" borderId="15" xfId="42" applyNumberFormat="1" applyFont="1" applyFill="1" applyBorder="1" applyAlignment="1">
      <alignment horizontal="left" vertical="top"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175" fontId="46" fillId="0" borderId="10" xfId="42" applyNumberFormat="1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56" applyFont="1" applyFill="1" applyBorder="1" applyAlignment="1">
      <alignment horizontal="left" vertical="top" wrapText="1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0" fontId="4" fillId="0" borderId="0" xfId="56" applyFont="1" applyBorder="1" applyAlignment="1">
      <alignment horizontal="left" vertical="top" wrapText="1"/>
      <protection/>
    </xf>
    <xf numFmtId="175" fontId="4" fillId="0" borderId="0" xfId="42" applyNumberFormat="1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75" fontId="4" fillId="0" borderId="17" xfId="42" applyNumberFormat="1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left" vertical="top" wrapText="1"/>
    </xf>
    <xf numFmtId="175" fontId="4" fillId="0" borderId="14" xfId="42" applyNumberFormat="1" applyFont="1" applyFill="1" applyBorder="1" applyAlignment="1">
      <alignment horizontal="left" vertical="top" wrapText="1"/>
    </xf>
    <xf numFmtId="175" fontId="4" fillId="33" borderId="10" xfId="42" applyNumberFormat="1" applyFont="1" applyFill="1" applyBorder="1" applyAlignment="1">
      <alignment horizontal="left" vertical="top"/>
    </xf>
    <xf numFmtId="175" fontId="4" fillId="0" borderId="10" xfId="42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175" fontId="46" fillId="0" borderId="11" xfId="42" applyNumberFormat="1" applyFont="1" applyBorder="1" applyAlignment="1">
      <alignment horizontal="left" vertical="top" wrapText="1"/>
    </xf>
    <xf numFmtId="0" fontId="48" fillId="0" borderId="18" xfId="59" applyFont="1" applyFill="1" applyBorder="1" applyAlignment="1">
      <alignment horizontal="left" vertical="top" wrapText="1"/>
    </xf>
    <xf numFmtId="175" fontId="48" fillId="0" borderId="18" xfId="42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8" xfId="0" applyFont="1" applyFill="1" applyBorder="1" applyAlignment="1">
      <alignment horizontal="left" vertical="top" wrapText="1"/>
    </xf>
    <xf numFmtId="175" fontId="48" fillId="34" borderId="18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175" fontId="48" fillId="34" borderId="10" xfId="42" applyNumberFormat="1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horizontal="left" vertical="top"/>
    </xf>
    <xf numFmtId="44" fontId="48" fillId="34" borderId="15" xfId="68" applyFont="1" applyFill="1" applyBorder="1" applyAlignment="1">
      <alignment horizontal="left" vertical="top" wrapText="1"/>
    </xf>
    <xf numFmtId="175" fontId="48" fillId="34" borderId="15" xfId="42" applyNumberFormat="1" applyFont="1" applyFill="1" applyBorder="1" applyAlignment="1">
      <alignment horizontal="left" vertical="top" wrapText="1"/>
    </xf>
    <xf numFmtId="0" fontId="48" fillId="34" borderId="18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5" fontId="4" fillId="0" borderId="12" xfId="42" applyNumberFormat="1" applyFont="1" applyFill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6" fillId="0" borderId="14" xfId="0" applyFont="1" applyFill="1" applyBorder="1" applyAlignment="1" applyProtection="1">
      <alignment vertical="top" wrapText="1"/>
      <protection locked="0"/>
    </xf>
    <xf numFmtId="0" fontId="47" fillId="0" borderId="14" xfId="0" applyFont="1" applyBorder="1" applyAlignment="1">
      <alignment vertical="top" wrapText="1"/>
    </xf>
    <xf numFmtId="175" fontId="48" fillId="0" borderId="18" xfId="42" applyNumberFormat="1" applyFont="1" applyFill="1" applyBorder="1" applyAlignment="1">
      <alignment horizontal="left" vertical="top"/>
    </xf>
    <xf numFmtId="0" fontId="48" fillId="0" borderId="10" xfId="59" applyFont="1" applyFill="1" applyBorder="1" applyAlignment="1">
      <alignment horizontal="left" vertical="top" wrapText="1"/>
    </xf>
    <xf numFmtId="0" fontId="48" fillId="0" borderId="14" xfId="59" applyFont="1" applyFill="1" applyBorder="1" applyAlignment="1">
      <alignment horizontal="left" vertical="top" wrapText="1"/>
    </xf>
    <xf numFmtId="175" fontId="48" fillId="0" borderId="14" xfId="42" applyNumberFormat="1" applyFont="1" applyFill="1" applyBorder="1" applyAlignment="1">
      <alignment horizontal="left" vertical="top"/>
    </xf>
    <xf numFmtId="0" fontId="48" fillId="0" borderId="0" xfId="59" applyFont="1" applyFill="1" applyBorder="1" applyAlignment="1">
      <alignment horizontal="center" vertical="top" wrapText="1"/>
    </xf>
    <xf numFmtId="175" fontId="46" fillId="0" borderId="10" xfId="42" applyNumberFormat="1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 vertical="top" wrapText="1"/>
    </xf>
    <xf numFmtId="175" fontId="46" fillId="0" borderId="10" xfId="42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9" fillId="0" borderId="14" xfId="0" applyFont="1" applyFill="1" applyBorder="1" applyAlignment="1" applyProtection="1">
      <alignment horizontal="left" vertical="top" wrapText="1"/>
      <protection locked="0"/>
    </xf>
    <xf numFmtId="0" fontId="5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8" fillId="0" borderId="0" xfId="59" applyFont="1" applyFill="1" applyBorder="1" applyAlignment="1">
      <alignment horizontal="left" vertical="top" wrapText="1"/>
    </xf>
    <xf numFmtId="0" fontId="4" fillId="0" borderId="0" xfId="59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>
      <alignment vertical="top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85"/>
  <sheetViews>
    <sheetView showGridLines="0" view="pageBreakPreview" zoomScaleNormal="93" zoomScaleSheetLayoutView="100" zoomScalePageLayoutView="115" workbookViewId="0" topLeftCell="A1">
      <selection activeCell="F11" sqref="F11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78</v>
      </c>
    </row>
    <row r="2" spans="2:4" ht="13.5">
      <c r="B2" s="18"/>
      <c r="C2" s="18" t="s">
        <v>75</v>
      </c>
      <c r="D2" s="18"/>
    </row>
    <row r="4" spans="2:3" ht="13.5">
      <c r="B4" s="9" t="s">
        <v>67</v>
      </c>
      <c r="C4" s="9" t="s">
        <v>100</v>
      </c>
    </row>
    <row r="6" spans="2:4" ht="33" customHeight="1">
      <c r="B6" s="9" t="s">
        <v>66</v>
      </c>
      <c r="C6" s="150" t="s">
        <v>101</v>
      </c>
      <c r="D6" s="150"/>
    </row>
    <row r="8" spans="2:4" ht="13.5">
      <c r="B8" s="21" t="s">
        <v>59</v>
      </c>
      <c r="C8" s="151"/>
      <c r="D8" s="152"/>
    </row>
    <row r="9" spans="2:4" ht="13.5">
      <c r="B9" s="21" t="s">
        <v>68</v>
      </c>
      <c r="C9" s="146"/>
      <c r="D9" s="147"/>
    </row>
    <row r="10" spans="2:4" ht="13.5">
      <c r="B10" s="21" t="s">
        <v>58</v>
      </c>
      <c r="C10" s="144"/>
      <c r="D10" s="145"/>
    </row>
    <row r="11" spans="2:4" ht="13.5">
      <c r="B11" s="21" t="s">
        <v>69</v>
      </c>
      <c r="C11" s="144"/>
      <c r="D11" s="145"/>
    </row>
    <row r="12" spans="2:4" ht="13.5">
      <c r="B12" s="21" t="s">
        <v>70</v>
      </c>
      <c r="C12" s="144"/>
      <c r="D12" s="145"/>
    </row>
    <row r="13" spans="2:4" ht="13.5">
      <c r="B13" s="21" t="s">
        <v>71</v>
      </c>
      <c r="C13" s="144"/>
      <c r="D13" s="145"/>
    </row>
    <row r="14" spans="2:4" ht="13.5">
      <c r="B14" s="21" t="s">
        <v>72</v>
      </c>
      <c r="C14" s="144"/>
      <c r="D14" s="145"/>
    </row>
    <row r="15" spans="2:4" ht="13.5">
      <c r="B15" s="21" t="s">
        <v>73</v>
      </c>
      <c r="C15" s="144"/>
      <c r="D15" s="145"/>
    </row>
    <row r="16" spans="2:4" ht="13.5">
      <c r="B16" s="21" t="s">
        <v>74</v>
      </c>
      <c r="C16" s="144"/>
      <c r="D16" s="145"/>
    </row>
    <row r="17" spans="3:4" ht="13.5">
      <c r="C17" s="6"/>
      <c r="D17" s="22"/>
    </row>
    <row r="18" spans="1:4" ht="13.5">
      <c r="A18" s="9" t="s">
        <v>3</v>
      </c>
      <c r="B18" s="148" t="s">
        <v>96</v>
      </c>
      <c r="C18" s="148"/>
      <c r="D18" s="148"/>
    </row>
    <row r="19" spans="3:4" ht="13.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3.5">
      <c r="B21" s="21" t="s">
        <v>26</v>
      </c>
      <c r="C21" s="25">
        <f>'część (1)'!H$6</f>
        <v>0</v>
      </c>
      <c r="D21" s="26"/>
    </row>
    <row r="22" spans="2:4" ht="13.5">
      <c r="B22" s="21" t="s">
        <v>27</v>
      </c>
      <c r="C22" s="25">
        <f>'część (2)'!H$6</f>
        <v>0</v>
      </c>
      <c r="D22" s="26"/>
    </row>
    <row r="23" spans="2:4" ht="13.5">
      <c r="B23" s="21" t="s">
        <v>28</v>
      </c>
      <c r="C23" s="25">
        <f>'część (3)'!H$6</f>
        <v>0</v>
      </c>
      <c r="D23" s="26"/>
    </row>
    <row r="24" spans="2:4" ht="13.5">
      <c r="B24" s="21" t="s">
        <v>29</v>
      </c>
      <c r="C24" s="25">
        <f>'część (4)'!H$6</f>
        <v>0</v>
      </c>
      <c r="D24" s="26"/>
    </row>
    <row r="25" spans="2:4" ht="13.5">
      <c r="B25" s="21" t="s">
        <v>30</v>
      </c>
      <c r="C25" s="25">
        <f>'część (5)'!H$6</f>
        <v>0</v>
      </c>
      <c r="D25" s="26"/>
    </row>
    <row r="26" spans="2:4" ht="13.5">
      <c r="B26" s="21" t="s">
        <v>31</v>
      </c>
      <c r="C26" s="25">
        <f>'część (6)'!H$6</f>
        <v>0</v>
      </c>
      <c r="D26" s="26"/>
    </row>
    <row r="27" spans="2:4" ht="13.5">
      <c r="B27" s="21" t="s">
        <v>32</v>
      </c>
      <c r="C27" s="25">
        <f>'część (7)'!H$6</f>
        <v>0</v>
      </c>
      <c r="D27" s="26"/>
    </row>
    <row r="28" spans="2:4" ht="13.5">
      <c r="B28" s="21" t="s">
        <v>33</v>
      </c>
      <c r="C28" s="25">
        <f>'część (8)'!H$6</f>
        <v>0</v>
      </c>
      <c r="D28" s="26"/>
    </row>
    <row r="29" spans="2:4" ht="13.5">
      <c r="B29" s="21" t="s">
        <v>34</v>
      </c>
      <c r="C29" s="25">
        <f>'część (9)'!H$6</f>
        <v>0</v>
      </c>
      <c r="D29" s="26"/>
    </row>
    <row r="30" spans="2:4" ht="13.5">
      <c r="B30" s="21" t="s">
        <v>35</v>
      </c>
      <c r="C30" s="25">
        <f>'część (10)'!H$6</f>
        <v>0</v>
      </c>
      <c r="D30" s="26"/>
    </row>
    <row r="31" spans="2:4" ht="13.5">
      <c r="B31" s="21" t="s">
        <v>36</v>
      </c>
      <c r="C31" s="25">
        <f>'część (11)'!H$6</f>
        <v>0</v>
      </c>
      <c r="D31" s="26"/>
    </row>
    <row r="32" spans="2:4" ht="13.5">
      <c r="B32" s="21" t="s">
        <v>37</v>
      </c>
      <c r="C32" s="25">
        <f>'część (12)'!H$6</f>
        <v>0</v>
      </c>
      <c r="D32" s="26"/>
    </row>
    <row r="33" spans="2:4" ht="13.5">
      <c r="B33" s="21" t="s">
        <v>38</v>
      </c>
      <c r="C33" s="25">
        <f>'część (13)'!H$6</f>
        <v>0</v>
      </c>
      <c r="D33" s="26"/>
    </row>
    <row r="34" spans="2:4" ht="13.5">
      <c r="B34" s="21" t="s">
        <v>39</v>
      </c>
      <c r="C34" s="25">
        <f>'część (14)'!H$6</f>
        <v>0</v>
      </c>
      <c r="D34" s="26"/>
    </row>
    <row r="35" spans="2:4" ht="13.5">
      <c r="B35" s="21" t="s">
        <v>40</v>
      </c>
      <c r="C35" s="25">
        <f>'część (15)'!H$6</f>
        <v>0</v>
      </c>
      <c r="D35" s="26"/>
    </row>
    <row r="36" spans="2:4" ht="13.5">
      <c r="B36" s="21" t="s">
        <v>41</v>
      </c>
      <c r="C36" s="25">
        <f>'część (16)'!H$6</f>
        <v>0</v>
      </c>
      <c r="D36" s="26"/>
    </row>
    <row r="37" spans="2:4" ht="13.5">
      <c r="B37" s="21" t="s">
        <v>42</v>
      </c>
      <c r="C37" s="25">
        <f>'część (17)'!H$6</f>
        <v>0</v>
      </c>
      <c r="D37" s="26"/>
    </row>
    <row r="38" spans="2:4" ht="13.5">
      <c r="B38" s="21" t="s">
        <v>43</v>
      </c>
      <c r="C38" s="25">
        <f>'część (18)'!H$6</f>
        <v>0</v>
      </c>
      <c r="D38" s="26"/>
    </row>
    <row r="39" spans="2:4" ht="13.5">
      <c r="B39" s="21" t="s">
        <v>44</v>
      </c>
      <c r="C39" s="25">
        <f>'część (19)'!H$6</f>
        <v>0</v>
      </c>
      <c r="D39" s="26"/>
    </row>
    <row r="40" spans="2:4" ht="13.5">
      <c r="B40" s="21" t="s">
        <v>45</v>
      </c>
      <c r="C40" s="25">
        <f>'część (20)'!H$6</f>
        <v>0</v>
      </c>
      <c r="D40" s="26"/>
    </row>
    <row r="41" spans="2:4" ht="13.5">
      <c r="B41" s="21" t="s">
        <v>46</v>
      </c>
      <c r="C41" s="25">
        <f>'część (21)'!H$6</f>
        <v>0</v>
      </c>
      <c r="D41" s="26"/>
    </row>
    <row r="42" spans="2:4" ht="13.5">
      <c r="B42" s="21" t="s">
        <v>47</v>
      </c>
      <c r="C42" s="25">
        <f>'część (22)'!H$6</f>
        <v>0</v>
      </c>
      <c r="D42" s="26"/>
    </row>
    <row r="43" spans="2:4" ht="13.5">
      <c r="B43" s="21" t="s">
        <v>48</v>
      </c>
      <c r="C43" s="25">
        <f>'część (23)'!H$6</f>
        <v>0</v>
      </c>
      <c r="D43" s="26"/>
    </row>
    <row r="44" spans="2:4" ht="13.5">
      <c r="B44" s="21" t="s">
        <v>49</v>
      </c>
      <c r="C44" s="25">
        <f>'część (24)'!H$6</f>
        <v>0</v>
      </c>
      <c r="D44" s="26"/>
    </row>
    <row r="45" spans="2:4" ht="13.5">
      <c r="B45" s="21" t="s">
        <v>50</v>
      </c>
      <c r="C45" s="25">
        <f>'część (25)'!H$6</f>
        <v>0</v>
      </c>
      <c r="D45" s="26"/>
    </row>
    <row r="46" spans="2:4" ht="13.5">
      <c r="B46" s="21" t="s">
        <v>51</v>
      </c>
      <c r="C46" s="25">
        <f>'część (26)'!H$6</f>
        <v>0</v>
      </c>
      <c r="D46" s="26"/>
    </row>
    <row r="47" spans="2:4" ht="11.25" customHeight="1">
      <c r="B47" s="51"/>
      <c r="C47" s="54"/>
      <c r="D47" s="26"/>
    </row>
    <row r="48" spans="3:4" ht="13.5" hidden="1">
      <c r="C48" s="38"/>
      <c r="D48" s="26"/>
    </row>
    <row r="49" spans="3:4" ht="0.75" customHeight="1" hidden="1">
      <c r="C49" s="38"/>
      <c r="D49" s="26"/>
    </row>
    <row r="50" spans="3:4" ht="30" customHeight="1" hidden="1">
      <c r="C50" s="38"/>
      <c r="D50" s="26"/>
    </row>
    <row r="51" spans="3:4" ht="13.5" hidden="1">
      <c r="C51" s="38"/>
      <c r="D51" s="26"/>
    </row>
    <row r="52" spans="3:4" ht="13.5" hidden="1">
      <c r="C52" s="38"/>
      <c r="D52" s="26"/>
    </row>
    <row r="53" spans="3:4" ht="2.25" customHeight="1" hidden="1">
      <c r="C53" s="38"/>
      <c r="D53" s="26"/>
    </row>
    <row r="54" spans="3:4" ht="2.25" customHeight="1" hidden="1">
      <c r="C54" s="38"/>
      <c r="D54" s="26"/>
    </row>
    <row r="55" spans="3:4" ht="0.75" customHeight="1" hidden="1">
      <c r="C55" s="38"/>
      <c r="D55" s="26"/>
    </row>
    <row r="56" spans="3:4" ht="13.5" hidden="1">
      <c r="C56" s="38"/>
      <c r="D56" s="26"/>
    </row>
    <row r="57" spans="3:4" ht="5.25" customHeight="1">
      <c r="C57" s="38"/>
      <c r="D57" s="26"/>
    </row>
    <row r="58" spans="1:4" ht="82.5" customHeight="1">
      <c r="A58" s="9" t="s">
        <v>4</v>
      </c>
      <c r="B58" s="148" t="s">
        <v>95</v>
      </c>
      <c r="C58" s="148"/>
      <c r="D58" s="148"/>
    </row>
    <row r="59" spans="1:4" ht="30" customHeight="1">
      <c r="A59" s="9" t="s">
        <v>5</v>
      </c>
      <c r="B59" s="153" t="s">
        <v>92</v>
      </c>
      <c r="C59" s="153"/>
      <c r="D59" s="153"/>
    </row>
    <row r="60" spans="1:4" ht="33" customHeight="1">
      <c r="A60" s="9" t="s">
        <v>6</v>
      </c>
      <c r="B60" s="149" t="s">
        <v>102</v>
      </c>
      <c r="C60" s="149"/>
      <c r="D60" s="149"/>
    </row>
    <row r="61" spans="1:4" ht="41.25" customHeight="1">
      <c r="A61" s="9" t="s">
        <v>55</v>
      </c>
      <c r="B61" s="149" t="s">
        <v>97</v>
      </c>
      <c r="C61" s="149"/>
      <c r="D61" s="149"/>
    </row>
    <row r="62" spans="1:4" s="27" customFormat="1" ht="72" customHeight="1">
      <c r="A62" s="9" t="s">
        <v>62</v>
      </c>
      <c r="B62" s="141" t="s">
        <v>206</v>
      </c>
      <c r="C62" s="141"/>
      <c r="D62" s="141"/>
    </row>
    <row r="63" spans="1:4" s="27" customFormat="1" ht="72.75" customHeight="1">
      <c r="A63" s="9" t="s">
        <v>7</v>
      </c>
      <c r="B63" s="141" t="s">
        <v>202</v>
      </c>
      <c r="C63" s="141"/>
      <c r="D63" s="141"/>
    </row>
    <row r="64" spans="1:4" ht="39.75" customHeight="1">
      <c r="A64" s="9" t="s">
        <v>61</v>
      </c>
      <c r="B64" s="141" t="s">
        <v>24</v>
      </c>
      <c r="C64" s="141"/>
      <c r="D64" s="141"/>
    </row>
    <row r="65" spans="1:4" ht="32.25" customHeight="1">
      <c r="A65" s="9" t="s">
        <v>1</v>
      </c>
      <c r="B65" s="142" t="s">
        <v>56</v>
      </c>
      <c r="C65" s="142"/>
      <c r="D65" s="142"/>
    </row>
    <row r="66" spans="1:4" ht="39" customHeight="1">
      <c r="A66" s="9" t="s">
        <v>0</v>
      </c>
      <c r="B66" s="141" t="s">
        <v>57</v>
      </c>
      <c r="C66" s="141"/>
      <c r="D66" s="141"/>
    </row>
    <row r="67" spans="1:4" ht="33.75" customHeight="1">
      <c r="A67" s="9" t="s">
        <v>64</v>
      </c>
      <c r="B67" s="141" t="s">
        <v>83</v>
      </c>
      <c r="C67" s="141"/>
      <c r="D67" s="141"/>
    </row>
    <row r="68" spans="2:4" ht="33.75" customHeight="1">
      <c r="B68" s="141" t="s">
        <v>81</v>
      </c>
      <c r="C68" s="141"/>
      <c r="D68" s="141"/>
    </row>
    <row r="69" spans="2:4" ht="30" customHeight="1">
      <c r="B69" s="156" t="s">
        <v>82</v>
      </c>
      <c r="C69" s="156"/>
      <c r="D69" s="156"/>
    </row>
    <row r="70" spans="1:4" ht="18" customHeight="1">
      <c r="A70" s="9" t="s">
        <v>65</v>
      </c>
      <c r="B70" s="4" t="s">
        <v>9</v>
      </c>
      <c r="C70" s="1"/>
      <c r="D70" s="9"/>
    </row>
    <row r="71" spans="1:4" ht="18" customHeight="1">
      <c r="A71" s="29"/>
      <c r="B71" s="139" t="s">
        <v>22</v>
      </c>
      <c r="C71" s="143"/>
      <c r="D71" s="140"/>
    </row>
    <row r="72" spans="2:4" ht="18" customHeight="1">
      <c r="B72" s="139" t="s">
        <v>10</v>
      </c>
      <c r="C72" s="140"/>
      <c r="D72" s="21"/>
    </row>
    <row r="73" spans="2:4" ht="18" customHeight="1">
      <c r="B73" s="154"/>
      <c r="C73" s="155"/>
      <c r="D73" s="21"/>
    </row>
    <row r="74" spans="2:4" ht="18" customHeight="1">
      <c r="B74" s="154"/>
      <c r="C74" s="155"/>
      <c r="D74" s="21"/>
    </row>
    <row r="75" spans="2:4" ht="18" customHeight="1">
      <c r="B75" s="154"/>
      <c r="C75" s="155"/>
      <c r="D75" s="21"/>
    </row>
    <row r="76" spans="2:4" ht="18" customHeight="1">
      <c r="B76" s="31" t="s">
        <v>12</v>
      </c>
      <c r="C76" s="31"/>
      <c r="D76" s="7"/>
    </row>
    <row r="77" spans="2:4" ht="18" customHeight="1">
      <c r="B77" s="139" t="s">
        <v>23</v>
      </c>
      <c r="C77" s="143"/>
      <c r="D77" s="140"/>
    </row>
    <row r="78" spans="2:4" ht="18" customHeight="1">
      <c r="B78" s="32" t="s">
        <v>10</v>
      </c>
      <c r="C78" s="30" t="s">
        <v>11</v>
      </c>
      <c r="D78" s="33" t="s">
        <v>13</v>
      </c>
    </row>
    <row r="79" spans="2:4" ht="18" customHeight="1">
      <c r="B79" s="34"/>
      <c r="C79" s="30"/>
      <c r="D79" s="35"/>
    </row>
    <row r="80" spans="2:4" ht="18" customHeight="1">
      <c r="B80" s="34"/>
      <c r="C80" s="30"/>
      <c r="D80" s="35"/>
    </row>
    <row r="81" spans="2:4" ht="18" customHeight="1">
      <c r="B81" s="31"/>
      <c r="C81" s="31"/>
      <c r="D81" s="7"/>
    </row>
    <row r="82" spans="2:4" ht="18" customHeight="1">
      <c r="B82" s="139" t="s">
        <v>25</v>
      </c>
      <c r="C82" s="143"/>
      <c r="D82" s="140"/>
    </row>
    <row r="83" spans="2:4" ht="18" customHeight="1">
      <c r="B83" s="139" t="s">
        <v>14</v>
      </c>
      <c r="C83" s="140"/>
      <c r="D83" s="21"/>
    </row>
    <row r="84" spans="2:4" ht="18" customHeight="1">
      <c r="B84" s="152"/>
      <c r="C84" s="152"/>
      <c r="D84" s="21"/>
    </row>
    <row r="85" spans="2:4" ht="34.5" customHeight="1">
      <c r="B85" s="20"/>
      <c r="C85" s="28"/>
      <c r="D85" s="28"/>
    </row>
  </sheetData>
  <sheetProtection/>
  <mergeCells count="32">
    <mergeCell ref="B63:D63"/>
    <mergeCell ref="B84:C84"/>
    <mergeCell ref="B73:C73"/>
    <mergeCell ref="B74:C74"/>
    <mergeCell ref="B75:C75"/>
    <mergeCell ref="B77:D77"/>
    <mergeCell ref="B83:C83"/>
    <mergeCell ref="B82:D82"/>
    <mergeCell ref="B64:D64"/>
    <mergeCell ref="B69:D69"/>
    <mergeCell ref="C6:D6"/>
    <mergeCell ref="C13:D13"/>
    <mergeCell ref="C11:D11"/>
    <mergeCell ref="C14:D14"/>
    <mergeCell ref="C8:D8"/>
    <mergeCell ref="B60:D60"/>
    <mergeCell ref="B59:D59"/>
    <mergeCell ref="B62:D62"/>
    <mergeCell ref="C15:D15"/>
    <mergeCell ref="C9:D9"/>
    <mergeCell ref="C10:D10"/>
    <mergeCell ref="C12:D12"/>
    <mergeCell ref="B58:D58"/>
    <mergeCell ref="B18:D18"/>
    <mergeCell ref="C16:D16"/>
    <mergeCell ref="B61:D61"/>
    <mergeCell ref="B72:C72"/>
    <mergeCell ref="B66:D66"/>
    <mergeCell ref="B65:D65"/>
    <mergeCell ref="B68:D68"/>
    <mergeCell ref="B67:D67"/>
    <mergeCell ref="B71:D7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Normal="80" zoomScaleSheetLayoutView="10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25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00390625" style="1" customWidth="1"/>
    <col min="11" max="11" width="15.50390625" style="1" customWidth="1"/>
    <col min="12" max="13" width="15.37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87</v>
      </c>
      <c r="E10" s="36" t="s">
        <v>88</v>
      </c>
      <c r="F10" s="14"/>
      <c r="G10" s="5" t="str">
        <f>"Nazwa handlowa /
"&amp;C10&amp;" / 
"&amp;D10</f>
        <v>Nazwa handlowa /
Dawka / 
Postać/Opakowanie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72.75" customHeight="1">
      <c r="A11" s="21" t="s">
        <v>3</v>
      </c>
      <c r="B11" s="79" t="s">
        <v>127</v>
      </c>
      <c r="C11" s="79" t="s">
        <v>128</v>
      </c>
      <c r="D11" s="79" t="s">
        <v>216</v>
      </c>
      <c r="E11" s="89">
        <v>2350</v>
      </c>
      <c r="F11" s="14" t="s">
        <v>63</v>
      </c>
      <c r="G11" s="15" t="s">
        <v>91</v>
      </c>
      <c r="H11" s="58"/>
      <c r="I11" s="58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49.5" customHeight="1">
      <c r="B13" s="157" t="s">
        <v>226</v>
      </c>
      <c r="C13" s="157"/>
      <c r="D13" s="157"/>
      <c r="E13" s="157"/>
      <c r="F13" s="157"/>
      <c r="Q13" s="1"/>
    </row>
    <row r="14" s="2" customFormat="1" ht="13.5">
      <c r="E14" s="39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s="2" customFormat="1" ht="13.5">
      <c r="E31" s="39"/>
    </row>
    <row r="32" s="2" customFormat="1" ht="13.5">
      <c r="E32" s="39"/>
    </row>
    <row r="33" s="2" customFormat="1" ht="13.5">
      <c r="E33" s="39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5"/>
  <sheetViews>
    <sheetView showGridLines="0" view="pageBreakPreview" zoomScale="90" zoomScaleNormal="80" zoomScaleSheetLayoutView="90" zoomScalePageLayoutView="80" workbookViewId="0" topLeftCell="A4">
      <selection activeCell="F11" sqref="F11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5.3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88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236</v>
      </c>
      <c r="M10" s="5" t="s">
        <v>237</v>
      </c>
      <c r="N10" s="5" t="s">
        <v>18</v>
      </c>
    </row>
    <row r="11" spans="1:14" ht="261" customHeight="1">
      <c r="A11" s="21" t="s">
        <v>3</v>
      </c>
      <c r="B11" s="79" t="s">
        <v>189</v>
      </c>
      <c r="C11" s="79" t="s">
        <v>238</v>
      </c>
      <c r="D11" s="79" t="s">
        <v>129</v>
      </c>
      <c r="E11" s="89">
        <v>1000</v>
      </c>
      <c r="F11" s="14" t="s">
        <v>233</v>
      </c>
      <c r="G11" s="15" t="s">
        <v>234</v>
      </c>
      <c r="H11" s="15"/>
      <c r="I11" s="15"/>
      <c r="J11" s="16" t="s">
        <v>235</v>
      </c>
      <c r="K11" s="16"/>
      <c r="L11" s="15"/>
      <c r="M11" s="15"/>
      <c r="N11" s="17">
        <f>ROUND(L11*ROUND(M11,2),2)</f>
        <v>0</v>
      </c>
    </row>
    <row r="12" spans="1:14" ht="13.5">
      <c r="A12" s="9"/>
      <c r="B12" s="42"/>
      <c r="C12" s="42"/>
      <c r="D12" s="42"/>
      <c r="E12" s="66"/>
      <c r="F12" s="9"/>
      <c r="G12" s="44"/>
      <c r="H12" s="44"/>
      <c r="I12" s="44"/>
      <c r="J12" s="45"/>
      <c r="K12" s="45"/>
      <c r="L12" s="44"/>
      <c r="M12" s="44"/>
      <c r="N12" s="46"/>
    </row>
    <row r="13" spans="2:17" ht="44.25" customHeight="1">
      <c r="B13" s="157" t="s">
        <v>226</v>
      </c>
      <c r="C13" s="157"/>
      <c r="D13" s="157"/>
      <c r="E13" s="157"/>
      <c r="F13" s="157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2"/>
  <sheetViews>
    <sheetView showGridLines="0" view="pageBreakPreview" zoomScaleNormal="80" zoomScaleSheetLayoutView="100" zoomScalePageLayoutView="80" workbookViewId="0" topLeftCell="A3">
      <selection activeCell="F11" sqref="F11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3.25" customHeight="1">
      <c r="A11" s="21" t="s">
        <v>3</v>
      </c>
      <c r="B11" s="99" t="s">
        <v>190</v>
      </c>
      <c r="C11" s="99" t="s">
        <v>130</v>
      </c>
      <c r="D11" s="99" t="s">
        <v>131</v>
      </c>
      <c r="E11" s="82">
        <v>2700</v>
      </c>
      <c r="F11" s="14" t="s">
        <v>63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62.25" customHeight="1">
      <c r="B13" s="157" t="s">
        <v>227</v>
      </c>
      <c r="C13" s="157"/>
      <c r="D13" s="157"/>
      <c r="E13" s="157"/>
      <c r="F13" s="157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view="pageBreakPreview" zoomScaleNormal="80" zoomScaleSheetLayoutView="100" zoomScalePageLayoutView="80" workbookViewId="0" topLeftCell="A3">
      <selection activeCell="F11" sqref="F11"/>
    </sheetView>
  </sheetViews>
  <sheetFormatPr defaultColWidth="9.1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2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87</v>
      </c>
      <c r="E10" s="36" t="s">
        <v>88</v>
      </c>
      <c r="F10" s="14"/>
      <c r="G10" s="5" t="str">
        <f>"Nazwa handlowa /
"&amp;C10&amp;" / 
"&amp;D10</f>
        <v>Nazwa handlowa /
Dawka / 
Postać/Opakowanie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7.75" customHeight="1">
      <c r="A11" s="21" t="s">
        <v>3</v>
      </c>
      <c r="B11" s="79" t="s">
        <v>190</v>
      </c>
      <c r="C11" s="79" t="s">
        <v>130</v>
      </c>
      <c r="D11" s="79" t="s">
        <v>131</v>
      </c>
      <c r="E11" s="89">
        <v>180</v>
      </c>
      <c r="F11" s="14" t="s">
        <v>93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20.25" customHeight="1">
      <c r="A12" s="9"/>
      <c r="B12" s="100"/>
      <c r="C12" s="100"/>
      <c r="D12" s="100"/>
      <c r="E12" s="101"/>
      <c r="F12" s="51"/>
      <c r="G12" s="44"/>
      <c r="H12" s="74"/>
      <c r="I12" s="74"/>
      <c r="J12" s="45"/>
      <c r="K12" s="44"/>
      <c r="L12" s="44"/>
      <c r="M12" s="44"/>
      <c r="N12" s="46"/>
    </row>
    <row r="13" spans="2:17" ht="70.5" customHeight="1">
      <c r="B13" s="148" t="s">
        <v>228</v>
      </c>
      <c r="C13" s="148"/>
      <c r="D13" s="148"/>
      <c r="E13" s="148"/>
      <c r="F13" s="148"/>
      <c r="Q13" s="1"/>
    </row>
    <row r="14" ht="13.5">
      <c r="Q14" s="1"/>
    </row>
    <row r="15" spans="2:17" ht="13.5">
      <c r="B15" s="2"/>
      <c r="Q15" s="1"/>
    </row>
    <row r="16" spans="2:17" ht="13.5">
      <c r="B16" s="2"/>
      <c r="Q16" s="1"/>
    </row>
    <row r="17" spans="2:17" ht="13.5">
      <c r="B17" s="2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63" ht="13.5">
      <c r="Q63" s="1"/>
    </row>
    <row r="64" ht="13.5">
      <c r="Q64" s="1"/>
    </row>
    <row r="65" ht="13.5">
      <c r="Q6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Normal="80" zoomScaleSheetLayoutView="10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7" customHeight="1">
      <c r="A11" s="21" t="s">
        <v>3</v>
      </c>
      <c r="B11" s="80" t="s">
        <v>132</v>
      </c>
      <c r="C11" s="79" t="s">
        <v>133</v>
      </c>
      <c r="D11" s="79" t="s">
        <v>89</v>
      </c>
      <c r="E11" s="102">
        <v>17820</v>
      </c>
      <c r="F11" s="14" t="s">
        <v>63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53.25" customHeight="1">
      <c r="B13" s="157" t="s">
        <v>229</v>
      </c>
      <c r="C13" s="157"/>
      <c r="D13" s="157"/>
      <c r="E13" s="157"/>
      <c r="F13" s="157"/>
      <c r="Q13" s="1"/>
    </row>
    <row r="14" spans="2:17" ht="21" customHeight="1">
      <c r="B14" s="157"/>
      <c r="C14" s="157"/>
      <c r="D14" s="157"/>
      <c r="E14" s="157"/>
      <c r="F14" s="157"/>
      <c r="G14" s="157"/>
      <c r="Q14" s="1"/>
    </row>
    <row r="15" spans="2:17" ht="20.25" customHeight="1">
      <c r="B15" s="157"/>
      <c r="C15" s="157"/>
      <c r="D15" s="157"/>
      <c r="E15" s="157"/>
      <c r="F15" s="157"/>
      <c r="G15" s="157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5">
    <mergeCell ref="G2:I2"/>
    <mergeCell ref="H6:I6"/>
    <mergeCell ref="B14:G14"/>
    <mergeCell ref="B15:G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8"/>
  <sheetViews>
    <sheetView showGridLines="0" view="pageBreakPreview" zoomScaleNormal="80" zoomScaleSheetLayoutView="100" zoomScalePageLayoutView="80" workbookViewId="0" topLeftCell="A3">
      <selection activeCell="F11" sqref="F11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6.625" style="1" customWidth="1"/>
    <col min="4" max="4" width="26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4.75" customHeight="1">
      <c r="A11" s="21" t="s">
        <v>3</v>
      </c>
      <c r="B11" s="79" t="s">
        <v>134</v>
      </c>
      <c r="C11" s="79" t="s">
        <v>135</v>
      </c>
      <c r="D11" s="79" t="s">
        <v>191</v>
      </c>
      <c r="E11" s="103">
        <v>650</v>
      </c>
      <c r="F11" s="14" t="s">
        <v>93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8" customHeight="1">
      <c r="Q12" s="1"/>
    </row>
    <row r="13" spans="2:17" ht="38.25" customHeight="1">
      <c r="B13" s="157" t="s">
        <v>226</v>
      </c>
      <c r="C13" s="157"/>
      <c r="D13" s="157"/>
      <c r="E13" s="157"/>
      <c r="F13" s="157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95"/>
  <sheetViews>
    <sheetView showGridLines="0" view="pageBreakPreview" zoomScaleNormal="80" zoomScaleSheetLayoutView="100" zoomScalePageLayoutView="80" workbookViewId="0" topLeftCell="A12">
      <selection activeCell="F11" sqref="F11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4.625" style="1" customWidth="1"/>
    <col min="4" max="4" width="26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2" width="15.375" style="1" customWidth="1"/>
    <col min="13" max="13" width="19.1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DFP.271.91.2019.LS</v>
      </c>
      <c r="M1" s="37" t="s">
        <v>79</v>
      </c>
      <c r="R1" s="2"/>
      <c r="S1" s="2"/>
    </row>
    <row r="2" spans="7:9" ht="13.5">
      <c r="G2" s="157"/>
      <c r="H2" s="157"/>
      <c r="I2" s="157"/>
    </row>
    <row r="3" ht="13.5">
      <c r="M3" s="37" t="s">
        <v>85</v>
      </c>
    </row>
    <row r="4" spans="2:16" ht="13.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2</v>
      </c>
      <c r="H6" s="158">
        <f>SUM(M11:M13)</f>
        <v>0</v>
      </c>
      <c r="I6" s="159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3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 t="s">
        <v>53</v>
      </c>
      <c r="L10" s="5" t="s">
        <v>54</v>
      </c>
      <c r="M10" s="5" t="s">
        <v>18</v>
      </c>
    </row>
    <row r="11" spans="1:13" ht="84.75" customHeight="1">
      <c r="A11" s="21" t="s">
        <v>3</v>
      </c>
      <c r="B11" s="77" t="s">
        <v>192</v>
      </c>
      <c r="C11" s="77" t="s">
        <v>136</v>
      </c>
      <c r="D11" s="104" t="s">
        <v>137</v>
      </c>
      <c r="E11" s="105">
        <v>30</v>
      </c>
      <c r="F11" s="21" t="s">
        <v>93</v>
      </c>
      <c r="G11" s="15" t="s">
        <v>94</v>
      </c>
      <c r="H11" s="58"/>
      <c r="I11" s="58"/>
      <c r="J11" s="16"/>
      <c r="K11" s="15"/>
      <c r="L11" s="15"/>
      <c r="M11" s="17">
        <f>ROUND(K11*ROUND(L11,2),2)</f>
        <v>0</v>
      </c>
    </row>
    <row r="12" spans="1:13" ht="69.75" customHeight="1">
      <c r="A12" s="5" t="s">
        <v>60</v>
      </c>
      <c r="B12" s="5" t="s">
        <v>16</v>
      </c>
      <c r="C12" s="5" t="s">
        <v>17</v>
      </c>
      <c r="D12" s="5" t="s">
        <v>86</v>
      </c>
      <c r="E12" s="36" t="s">
        <v>84</v>
      </c>
      <c r="F12" s="14"/>
      <c r="G12" s="5" t="str">
        <f>"Nazwa handlowa /
"&amp;C12&amp;" / 
"&amp;D12</f>
        <v>Nazwa handlowa /
Dawka / 
Postać/ Opakowanie</v>
      </c>
      <c r="H12" s="5" t="s">
        <v>80</v>
      </c>
      <c r="I12" s="5" t="str">
        <f>B12</f>
        <v>Skład</v>
      </c>
      <c r="J12" s="5" t="s">
        <v>224</v>
      </c>
      <c r="K12" s="5" t="s">
        <v>53</v>
      </c>
      <c r="L12" s="5" t="s">
        <v>54</v>
      </c>
      <c r="M12" s="5" t="s">
        <v>18</v>
      </c>
    </row>
    <row r="13" spans="1:16" ht="139.5" customHeight="1">
      <c r="A13" s="21" t="s">
        <v>4</v>
      </c>
      <c r="B13" s="21" t="s">
        <v>192</v>
      </c>
      <c r="C13" s="21" t="s">
        <v>138</v>
      </c>
      <c r="D13" s="21" t="s">
        <v>139</v>
      </c>
      <c r="E13" s="69">
        <v>120</v>
      </c>
      <c r="F13" s="21" t="s">
        <v>93</v>
      </c>
      <c r="G13" s="15" t="s">
        <v>193</v>
      </c>
      <c r="H13" s="21"/>
      <c r="I13" s="21"/>
      <c r="J13" s="21" t="s">
        <v>194</v>
      </c>
      <c r="K13" s="21"/>
      <c r="L13" s="21"/>
      <c r="M13" s="17">
        <f>ROUND(K13*ROUND(L13,2),2)</f>
        <v>0</v>
      </c>
      <c r="P13" s="1"/>
    </row>
    <row r="14" spans="1:16" ht="13.5">
      <c r="A14" s="9"/>
      <c r="B14" s="9"/>
      <c r="C14" s="9"/>
      <c r="D14" s="9"/>
      <c r="E14" s="71"/>
      <c r="F14" s="9"/>
      <c r="G14" s="44"/>
      <c r="H14" s="9"/>
      <c r="I14" s="9"/>
      <c r="J14" s="9"/>
      <c r="K14" s="9"/>
      <c r="L14" s="9"/>
      <c r="M14" s="46"/>
      <c r="P14" s="1"/>
    </row>
    <row r="15" spans="2:16" ht="37.5" customHeight="1">
      <c r="B15" s="157" t="s">
        <v>226</v>
      </c>
      <c r="C15" s="157"/>
      <c r="D15" s="157"/>
      <c r="E15" s="157"/>
      <c r="F15" s="157"/>
      <c r="P15" s="1"/>
    </row>
    <row r="16" spans="2:16" ht="18" customHeight="1">
      <c r="B16" s="157" t="s">
        <v>98</v>
      </c>
      <c r="C16" s="157"/>
      <c r="D16" s="157"/>
      <c r="E16" s="157"/>
      <c r="F16" s="157"/>
      <c r="G16" s="157"/>
      <c r="P16" s="1"/>
    </row>
    <row r="17" ht="13.5">
      <c r="P17" s="1"/>
    </row>
    <row r="18" ht="13.5">
      <c r="P18" s="1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  <row r="85" ht="13.5">
      <c r="P85" s="1"/>
    </row>
    <row r="86" ht="13.5">
      <c r="P86" s="1"/>
    </row>
    <row r="87" ht="13.5">
      <c r="P87" s="1"/>
    </row>
    <row r="88" ht="13.5">
      <c r="P88" s="1"/>
    </row>
    <row r="89" ht="13.5">
      <c r="P89" s="1"/>
    </row>
    <row r="90" ht="13.5">
      <c r="P90" s="1"/>
    </row>
    <row r="91" ht="13.5">
      <c r="P91" s="1"/>
    </row>
    <row r="92" ht="13.5">
      <c r="P92" s="1"/>
    </row>
    <row r="93" ht="13.5">
      <c r="P93" s="1"/>
    </row>
    <row r="94" ht="13.5">
      <c r="P94" s="1"/>
    </row>
    <row r="95" ht="13.5">
      <c r="P95" s="1"/>
    </row>
  </sheetData>
  <sheetProtection/>
  <mergeCells count="4">
    <mergeCell ref="G2:I2"/>
    <mergeCell ref="H6:I6"/>
    <mergeCell ref="B16:G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view="pageBreakPreview" zoomScale="90" zoomScaleNormal="80" zoomScaleSheetLayoutView="9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61.5" customHeight="1">
      <c r="A11" s="47" t="s">
        <v>3</v>
      </c>
      <c r="B11" s="106" t="s">
        <v>140</v>
      </c>
      <c r="C11" s="106" t="s">
        <v>141</v>
      </c>
      <c r="D11" s="106" t="s">
        <v>142</v>
      </c>
      <c r="E11" s="107">
        <v>120</v>
      </c>
      <c r="F11" s="108" t="s">
        <v>63</v>
      </c>
      <c r="G11" s="48" t="s">
        <v>77</v>
      </c>
      <c r="H11" s="65"/>
      <c r="I11" s="65"/>
      <c r="J11" s="49"/>
      <c r="K11" s="15"/>
      <c r="L11" s="15" t="str">
        <f>IF(K11=0,"0,00",IF(K11&gt;0,ROUND(E11/K11,2)))</f>
        <v>0,00</v>
      </c>
      <c r="M11" s="48"/>
      <c r="N11" s="50">
        <f>ROUND(L11*ROUND(M11,2),2)</f>
        <v>0</v>
      </c>
    </row>
    <row r="12" spans="1:17" ht="52.5" customHeight="1">
      <c r="A12" s="21" t="s">
        <v>4</v>
      </c>
      <c r="B12" s="21" t="s">
        <v>140</v>
      </c>
      <c r="C12" s="21" t="s">
        <v>143</v>
      </c>
      <c r="D12" s="21" t="s">
        <v>142</v>
      </c>
      <c r="E12" s="69">
        <v>120</v>
      </c>
      <c r="F12" s="21" t="s">
        <v>63</v>
      </c>
      <c r="G12" s="15" t="s">
        <v>77</v>
      </c>
      <c r="H12" s="21"/>
      <c r="I12" s="21"/>
      <c r="J12" s="21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9.5" customHeight="1">
      <c r="A13" s="9"/>
      <c r="B13" s="51"/>
      <c r="C13" s="51"/>
      <c r="D13" s="51"/>
      <c r="E13" s="109"/>
      <c r="F13" s="9"/>
      <c r="G13" s="44"/>
      <c r="H13" s="9"/>
      <c r="I13" s="9"/>
      <c r="J13" s="9"/>
      <c r="K13" s="9"/>
      <c r="L13" s="9"/>
      <c r="M13" s="9"/>
      <c r="N13" s="46"/>
      <c r="Q13" s="1"/>
    </row>
    <row r="14" spans="1:17" ht="42" customHeight="1">
      <c r="A14" s="9"/>
      <c r="B14" s="148" t="s">
        <v>226</v>
      </c>
      <c r="C14" s="148"/>
      <c r="D14" s="148"/>
      <c r="E14" s="148"/>
      <c r="F14" s="148"/>
      <c r="G14" s="44"/>
      <c r="H14" s="9"/>
      <c r="I14" s="9"/>
      <c r="J14" s="9"/>
      <c r="K14" s="9"/>
      <c r="L14" s="9"/>
      <c r="M14" s="9"/>
      <c r="N14" s="46"/>
      <c r="Q14" s="1"/>
    </row>
    <row r="15" spans="1:17" ht="21.75" customHeight="1">
      <c r="A15" s="9"/>
      <c r="B15" s="148" t="s">
        <v>98</v>
      </c>
      <c r="C15" s="148"/>
      <c r="D15" s="148"/>
      <c r="E15" s="148"/>
      <c r="F15" s="9"/>
      <c r="G15" s="44"/>
      <c r="H15" s="9"/>
      <c r="I15" s="9"/>
      <c r="J15" s="9"/>
      <c r="K15" s="9"/>
      <c r="L15" s="9"/>
      <c r="M15" s="9"/>
      <c r="N15" s="46"/>
      <c r="Q15" s="1"/>
    </row>
    <row r="16" spans="2:17" ht="24" customHeight="1">
      <c r="B16" s="157" t="s">
        <v>195</v>
      </c>
      <c r="C16" s="157"/>
      <c r="D16" s="157"/>
      <c r="E16" s="157"/>
      <c r="F16" s="157"/>
      <c r="G16" s="157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</sheetData>
  <sheetProtection/>
  <mergeCells count="5">
    <mergeCell ref="G2:I2"/>
    <mergeCell ref="H6:I6"/>
    <mergeCell ref="B16:G16"/>
    <mergeCell ref="B15:E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1"/>
  <sheetViews>
    <sheetView showGridLines="0" view="pageBreakPreview" zoomScale="90" zoomScaleNormal="80" zoomScaleSheetLayoutView="90" zoomScalePageLayoutView="80" workbookViewId="0" topLeftCell="A10">
      <selection activeCell="F11" sqref="F11"/>
    </sheetView>
  </sheetViews>
  <sheetFormatPr defaultColWidth="9.125" defaultRowHeight="12.75"/>
  <cols>
    <col min="1" max="1" width="5.125" style="1" customWidth="1"/>
    <col min="2" max="2" width="22.50390625" style="1" customWidth="1"/>
    <col min="3" max="3" width="21.375" style="1" customWidth="1"/>
    <col min="4" max="4" width="30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11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">
        <v>77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67.5" customHeight="1">
      <c r="A11" s="47" t="s">
        <v>3</v>
      </c>
      <c r="B11" s="111" t="s">
        <v>196</v>
      </c>
      <c r="C11" s="111" t="s">
        <v>144</v>
      </c>
      <c r="D11" s="111" t="s">
        <v>145</v>
      </c>
      <c r="E11" s="112">
        <v>200</v>
      </c>
      <c r="F11" s="108" t="s">
        <v>93</v>
      </c>
      <c r="G11" s="48" t="s">
        <v>77</v>
      </c>
      <c r="H11" s="65"/>
      <c r="I11" s="65"/>
      <c r="J11" s="49"/>
      <c r="K11" s="49"/>
      <c r="L11" s="48"/>
      <c r="M11" s="48"/>
      <c r="N11" s="50">
        <f>ROUND(L11*ROUND(M11,2),2)</f>
        <v>0</v>
      </c>
    </row>
    <row r="12" spans="1:17" ht="60" customHeight="1">
      <c r="A12" s="21" t="s">
        <v>4</v>
      </c>
      <c r="B12" s="21" t="s">
        <v>196</v>
      </c>
      <c r="C12" s="21" t="s">
        <v>146</v>
      </c>
      <c r="D12" s="21" t="s">
        <v>147</v>
      </c>
      <c r="E12" s="69">
        <v>1700</v>
      </c>
      <c r="F12" s="21" t="s">
        <v>93</v>
      </c>
      <c r="G12" s="15" t="s">
        <v>77</v>
      </c>
      <c r="H12" s="21"/>
      <c r="I12" s="21"/>
      <c r="J12" s="21"/>
      <c r="K12" s="21"/>
      <c r="L12" s="15"/>
      <c r="M12" s="15"/>
      <c r="N12" s="17">
        <f>ROUND(L12*ROUND(M12,2),2)</f>
        <v>0</v>
      </c>
      <c r="Q12" s="1"/>
    </row>
    <row r="13" spans="1:17" ht="13.5">
      <c r="A13" s="9"/>
      <c r="B13" s="9"/>
      <c r="C13" s="9"/>
      <c r="D13" s="9"/>
      <c r="E13" s="71"/>
      <c r="F13" s="110"/>
      <c r="G13" s="44"/>
      <c r="H13" s="9"/>
      <c r="I13" s="9"/>
      <c r="J13" s="9"/>
      <c r="K13" s="9"/>
      <c r="L13" s="9"/>
      <c r="M13" s="9"/>
      <c r="N13" s="46"/>
      <c r="Q13" s="1"/>
    </row>
    <row r="14" spans="2:17" ht="27.75" customHeight="1">
      <c r="B14" s="157" t="s">
        <v>98</v>
      </c>
      <c r="C14" s="157"/>
      <c r="D14" s="157"/>
      <c r="E14" s="157"/>
      <c r="F14" s="157"/>
      <c r="Q14" s="1"/>
    </row>
    <row r="15" spans="2:17" ht="132.75" customHeight="1">
      <c r="B15" s="157" t="s">
        <v>230</v>
      </c>
      <c r="C15" s="157"/>
      <c r="D15" s="157"/>
      <c r="E15" s="157"/>
      <c r="F15" s="157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view="pageBreakPreview" zoomScaleNormal="80" zoomScaleSheetLayoutView="100" zoomScalePageLayoutView="80" workbookViewId="0" topLeftCell="A10">
      <selection activeCell="F11" sqref="F11"/>
    </sheetView>
  </sheetViews>
  <sheetFormatPr defaultColWidth="9.125" defaultRowHeight="12.75"/>
  <cols>
    <col min="1" max="1" width="5.125" style="1" customWidth="1"/>
    <col min="2" max="2" width="17.875" style="1" customWidth="1"/>
    <col min="3" max="3" width="13.625" style="1" customWidth="1"/>
    <col min="4" max="4" width="23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63" customHeight="1">
      <c r="A11" s="21" t="s">
        <v>3</v>
      </c>
      <c r="B11" s="113" t="s">
        <v>196</v>
      </c>
      <c r="C11" s="113" t="s">
        <v>148</v>
      </c>
      <c r="D11" s="113" t="s">
        <v>204</v>
      </c>
      <c r="E11" s="89">
        <v>120</v>
      </c>
      <c r="F11" s="14" t="s">
        <v>93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pans="1:17" ht="66" customHeight="1">
      <c r="A12" s="21" t="s">
        <v>4</v>
      </c>
      <c r="B12" s="21" t="s">
        <v>196</v>
      </c>
      <c r="C12" s="21" t="s">
        <v>149</v>
      </c>
      <c r="D12" s="21" t="s">
        <v>205</v>
      </c>
      <c r="E12" s="69">
        <v>250</v>
      </c>
      <c r="F12" s="21" t="s">
        <v>93</v>
      </c>
      <c r="G12" s="15" t="s">
        <v>77</v>
      </c>
      <c r="H12" s="58"/>
      <c r="I12" s="58"/>
      <c r="J12" s="16"/>
      <c r="K12" s="16"/>
      <c r="L12" s="15"/>
      <c r="M12" s="15"/>
      <c r="N12" s="17">
        <f>ROUND(L12*ROUND(M12,2),2)</f>
        <v>0</v>
      </c>
      <c r="Q12" s="1"/>
    </row>
    <row r="13" spans="1:17" ht="13.5">
      <c r="A13" s="9"/>
      <c r="B13" s="9"/>
      <c r="C13" s="9"/>
      <c r="D13" s="9"/>
      <c r="E13" s="71"/>
      <c r="F13" s="9"/>
      <c r="G13" s="44"/>
      <c r="H13" s="9"/>
      <c r="I13" s="9"/>
      <c r="J13" s="9"/>
      <c r="K13" s="9"/>
      <c r="L13" s="9"/>
      <c r="M13" s="9"/>
      <c r="N13" s="46"/>
      <c r="Q13" s="1"/>
    </row>
    <row r="14" spans="2:17" ht="27" customHeight="1">
      <c r="B14" s="167" t="s">
        <v>98</v>
      </c>
      <c r="C14" s="167"/>
      <c r="D14" s="167"/>
      <c r="E14" s="167"/>
      <c r="F14" s="167"/>
      <c r="Q14" s="1"/>
    </row>
    <row r="15" spans="2:17" ht="153.75" customHeight="1">
      <c r="B15" s="157" t="s">
        <v>231</v>
      </c>
      <c r="C15" s="157"/>
      <c r="D15" s="157"/>
      <c r="E15" s="157"/>
      <c r="F15" s="157"/>
      <c r="Q15" s="1"/>
    </row>
    <row r="16" spans="2:17" ht="29.25" customHeight="1">
      <c r="B16" s="157" t="s">
        <v>203</v>
      </c>
      <c r="C16" s="157"/>
      <c r="D16" s="157"/>
      <c r="E16" s="157"/>
      <c r="F16" s="157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65" ht="13.5">
      <c r="Q65" s="1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88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215</v>
      </c>
      <c r="M10" s="5" t="s">
        <v>54</v>
      </c>
      <c r="N10" s="5" t="s">
        <v>18</v>
      </c>
    </row>
    <row r="11" spans="1:14" ht="48" customHeight="1">
      <c r="A11" s="21" t="s">
        <v>3</v>
      </c>
      <c r="B11" s="77" t="s">
        <v>183</v>
      </c>
      <c r="C11" s="77" t="s">
        <v>184</v>
      </c>
      <c r="D11" s="104" t="s">
        <v>222</v>
      </c>
      <c r="E11" s="67">
        <v>330</v>
      </c>
      <c r="F11" s="40" t="s">
        <v>214</v>
      </c>
      <c r="G11" s="15" t="s">
        <v>77</v>
      </c>
      <c r="H11" s="58"/>
      <c r="I11" s="58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52"/>
      <c r="E12" s="57"/>
      <c r="F12" s="53"/>
      <c r="G12" s="44"/>
      <c r="H12" s="44"/>
      <c r="I12" s="44"/>
      <c r="J12" s="45"/>
      <c r="K12" s="44"/>
      <c r="L12" s="44"/>
      <c r="M12" s="44"/>
      <c r="N12" s="46"/>
      <c r="Q12" s="1"/>
    </row>
    <row r="13" spans="2:17" ht="36" customHeight="1">
      <c r="B13" s="157" t="s">
        <v>223</v>
      </c>
      <c r="C13" s="157"/>
      <c r="D13" s="157"/>
      <c r="E13" s="157"/>
      <c r="F13" s="157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view="pageBreakPreview" zoomScaleNormal="80" zoomScaleSheetLayoutView="10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4.375" style="1" customWidth="1"/>
    <col min="3" max="3" width="22.37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68" t="s">
        <v>198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51" customHeight="1">
      <c r="A11" s="21" t="s">
        <v>3</v>
      </c>
      <c r="B11" s="79" t="s">
        <v>150</v>
      </c>
      <c r="C11" s="79" t="s">
        <v>151</v>
      </c>
      <c r="D11" s="79" t="s">
        <v>152</v>
      </c>
      <c r="E11" s="103">
        <v>1200</v>
      </c>
      <c r="F11" s="14" t="s">
        <v>93</v>
      </c>
      <c r="G11" s="15" t="s">
        <v>77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  <c r="Q12" s="1"/>
    </row>
    <row r="13" spans="1:17" ht="25.5" customHeight="1">
      <c r="A13" s="9"/>
      <c r="B13" s="168" t="s">
        <v>197</v>
      </c>
      <c r="C13" s="168"/>
      <c r="D13" s="168"/>
      <c r="E13" s="43"/>
      <c r="F13" s="9"/>
      <c r="G13" s="44"/>
      <c r="H13" s="44"/>
      <c r="I13" s="44"/>
      <c r="J13" s="45"/>
      <c r="K13" s="44"/>
      <c r="L13" s="44"/>
      <c r="M13" s="44"/>
      <c r="N13" s="46"/>
      <c r="Q13" s="1"/>
    </row>
    <row r="14" spans="1:17" ht="13.5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4"/>
      <c r="L15" s="44"/>
      <c r="M15" s="44"/>
      <c r="N15" s="46"/>
      <c r="Q15" s="1"/>
    </row>
    <row r="16" spans="1:17" ht="13.5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3.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3.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spans="1:17" ht="13.5">
      <c r="A19" s="9"/>
      <c r="B19" s="42"/>
      <c r="C19" s="42"/>
      <c r="D19" s="42"/>
      <c r="E19" s="43"/>
      <c r="F19" s="9"/>
      <c r="G19" s="44"/>
      <c r="H19" s="44"/>
      <c r="I19" s="44"/>
      <c r="J19" s="45"/>
      <c r="K19" s="44"/>
      <c r="L19" s="44"/>
      <c r="M19" s="44"/>
      <c r="N19" s="46"/>
      <c r="Q19" s="1"/>
    </row>
    <row r="20" spans="1:17" ht="13.5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4"/>
      <c r="L20" s="44"/>
      <c r="M20" s="44"/>
      <c r="N20" s="46"/>
      <c r="Q20" s="1"/>
    </row>
    <row r="21" spans="1:17" ht="13.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  <c r="Q21" s="1"/>
    </row>
    <row r="22" spans="1:17" ht="13.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4"/>
      <c r="L22" s="44"/>
      <c r="M22" s="44"/>
      <c r="N22" s="46"/>
      <c r="Q22" s="1"/>
    </row>
    <row r="23" spans="1:17" ht="13.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4"/>
      <c r="L23" s="44"/>
      <c r="M23" s="44"/>
      <c r="N23" s="46"/>
      <c r="Q23" s="1"/>
    </row>
    <row r="24" spans="1:17" ht="13.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4"/>
      <c r="L24" s="44"/>
      <c r="M24" s="44"/>
      <c r="N24" s="46"/>
      <c r="Q24" s="1"/>
    </row>
    <row r="25" spans="1:17" ht="13.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4"/>
      <c r="L25" s="44"/>
      <c r="M25" s="44"/>
      <c r="N25" s="46"/>
      <c r="Q25" s="1"/>
    </row>
    <row r="26" spans="1:17" ht="13.5">
      <c r="A26" s="9"/>
      <c r="B26" s="42"/>
      <c r="C26" s="42"/>
      <c r="D26" s="42"/>
      <c r="E26" s="43"/>
      <c r="F26" s="9"/>
      <c r="G26" s="44"/>
      <c r="H26" s="44"/>
      <c r="I26" s="44"/>
      <c r="J26" s="45"/>
      <c r="K26" s="44"/>
      <c r="L26" s="44"/>
      <c r="M26" s="44"/>
      <c r="N26" s="46"/>
      <c r="Q26" s="1"/>
    </row>
    <row r="27" spans="1:17" ht="13.5">
      <c r="A27" s="9"/>
      <c r="B27" s="42"/>
      <c r="C27" s="42"/>
      <c r="D27" s="42"/>
      <c r="E27" s="43"/>
      <c r="F27" s="9"/>
      <c r="G27" s="44"/>
      <c r="H27" s="44"/>
      <c r="I27" s="44"/>
      <c r="J27" s="45"/>
      <c r="K27" s="44"/>
      <c r="L27" s="44"/>
      <c r="M27" s="44"/>
      <c r="N27" s="46"/>
      <c r="Q27" s="1"/>
    </row>
    <row r="28" spans="1:17" ht="13.5">
      <c r="A28" s="9"/>
      <c r="B28" s="42"/>
      <c r="C28" s="42"/>
      <c r="D28" s="42"/>
      <c r="E28" s="43"/>
      <c r="F28" s="9"/>
      <c r="G28" s="44"/>
      <c r="H28" s="44"/>
      <c r="I28" s="44"/>
      <c r="J28" s="45"/>
      <c r="K28" s="44"/>
      <c r="L28" s="44"/>
      <c r="M28" s="44"/>
      <c r="N28" s="46"/>
      <c r="Q28" s="1"/>
    </row>
    <row r="29" spans="1:17" ht="13.5">
      <c r="A29" s="9"/>
      <c r="B29" s="42"/>
      <c r="C29" s="42"/>
      <c r="D29" s="42"/>
      <c r="E29" s="43"/>
      <c r="F29" s="9"/>
      <c r="G29" s="44"/>
      <c r="H29" s="44"/>
      <c r="I29" s="44"/>
      <c r="J29" s="45"/>
      <c r="K29" s="44"/>
      <c r="L29" s="44"/>
      <c r="M29" s="44"/>
      <c r="N29" s="46"/>
      <c r="Q29" s="1"/>
    </row>
    <row r="30" spans="1:17" ht="13.5">
      <c r="A30" s="9"/>
      <c r="B30" s="42"/>
      <c r="C30" s="42"/>
      <c r="D30" s="42"/>
      <c r="E30" s="43"/>
      <c r="F30" s="9"/>
      <c r="G30" s="44"/>
      <c r="H30" s="44"/>
      <c r="I30" s="44"/>
      <c r="J30" s="45"/>
      <c r="K30" s="44"/>
      <c r="L30" s="44"/>
      <c r="M30" s="44"/>
      <c r="N30" s="46"/>
      <c r="Q30" s="1"/>
    </row>
    <row r="31" spans="1:17" ht="13.5">
      <c r="A31" s="9"/>
      <c r="B31" s="42"/>
      <c r="C31" s="42"/>
      <c r="D31" s="42"/>
      <c r="E31" s="43"/>
      <c r="F31" s="9"/>
      <c r="G31" s="44"/>
      <c r="H31" s="44"/>
      <c r="I31" s="44"/>
      <c r="J31" s="45"/>
      <c r="K31" s="44"/>
      <c r="L31" s="44"/>
      <c r="M31" s="44"/>
      <c r="N31" s="46"/>
      <c r="Q31" s="1"/>
    </row>
    <row r="32" spans="1:17" ht="13.5">
      <c r="A32" s="9"/>
      <c r="B32" s="42"/>
      <c r="C32" s="42"/>
      <c r="D32" s="42"/>
      <c r="E32" s="43"/>
      <c r="F32" s="9"/>
      <c r="G32" s="44"/>
      <c r="H32" s="44"/>
      <c r="I32" s="44"/>
      <c r="J32" s="45"/>
      <c r="K32" s="44"/>
      <c r="L32" s="44"/>
      <c r="M32" s="44"/>
      <c r="N32" s="46"/>
      <c r="Q32" s="1"/>
    </row>
    <row r="33" spans="1:17" ht="14.25" customHeight="1">
      <c r="A33" s="9"/>
      <c r="B33" s="42"/>
      <c r="C33" s="42"/>
      <c r="D33" s="42"/>
      <c r="E33" s="43"/>
      <c r="F33" s="9"/>
      <c r="G33" s="44"/>
      <c r="H33" s="44"/>
      <c r="I33" s="44"/>
      <c r="J33" s="45"/>
      <c r="K33" s="44"/>
      <c r="L33" s="44"/>
      <c r="M33" s="44"/>
      <c r="N33" s="46"/>
      <c r="Q33" s="1"/>
    </row>
    <row r="34" ht="13.5">
      <c r="Q34" s="1"/>
    </row>
    <row r="35" ht="13.5">
      <c r="Q35" s="1"/>
    </row>
    <row r="36" spans="2:17" ht="13.5">
      <c r="B36" s="2"/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5"/>
  <sheetViews>
    <sheetView showGridLines="0" view="pageBreakPreview" zoomScaleNormal="80" zoomScaleSheetLayoutView="100" zoomScalePageLayoutView="80" workbookViewId="0" topLeftCell="A3">
      <selection activeCell="F11" sqref="F11"/>
    </sheetView>
  </sheetViews>
  <sheetFormatPr defaultColWidth="9.125" defaultRowHeight="12.75"/>
  <cols>
    <col min="1" max="1" width="5.125" style="1" customWidth="1"/>
    <col min="2" max="2" width="32.625" style="1" customWidth="1"/>
    <col min="3" max="3" width="17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88</v>
      </c>
      <c r="F10" s="14"/>
      <c r="G10" s="5" t="str">
        <f>"Nazwa handlowa /
"&amp;C10&amp;" / 
"&amp;D10</f>
        <v>Nazwa handlowa /
Dawka / 
Postać/ Opakowanie</v>
      </c>
      <c r="H10" s="68" t="s">
        <v>198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53.25" customHeight="1">
      <c r="A11" s="21" t="s">
        <v>3</v>
      </c>
      <c r="B11" s="114" t="s">
        <v>153</v>
      </c>
      <c r="C11" s="114" t="s">
        <v>151</v>
      </c>
      <c r="D11" s="115" t="s">
        <v>152</v>
      </c>
      <c r="E11" s="116">
        <v>240</v>
      </c>
      <c r="F11" s="21" t="s">
        <v>93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5"/>
      <c r="L12" s="44"/>
      <c r="M12" s="44"/>
      <c r="N12" s="46"/>
      <c r="Q12" s="1"/>
    </row>
    <row r="13" spans="1:17" ht="24.75" customHeight="1">
      <c r="A13" s="9"/>
      <c r="B13" s="166" t="s">
        <v>197</v>
      </c>
      <c r="C13" s="166"/>
      <c r="D13" s="166"/>
      <c r="E13" s="43"/>
      <c r="F13" s="9"/>
      <c r="G13" s="44"/>
      <c r="H13" s="44"/>
      <c r="I13" s="44"/>
      <c r="J13" s="45"/>
      <c r="K13" s="45"/>
      <c r="L13" s="44"/>
      <c r="M13" s="44"/>
      <c r="N13" s="46"/>
      <c r="Q13" s="1"/>
    </row>
    <row r="14" spans="1:17" ht="27.75" customHeight="1">
      <c r="A14" s="9"/>
      <c r="B14" s="166" t="s">
        <v>199</v>
      </c>
      <c r="C14" s="166"/>
      <c r="D14" s="166"/>
      <c r="E14" s="166"/>
      <c r="F14" s="166"/>
      <c r="G14" s="44"/>
      <c r="H14" s="44"/>
      <c r="I14" s="44"/>
      <c r="J14" s="45"/>
      <c r="K14" s="45"/>
      <c r="L14" s="44"/>
      <c r="M14" s="44"/>
      <c r="N14" s="46"/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5"/>
      <c r="L15" s="44"/>
      <c r="M15" s="44"/>
      <c r="N15" s="46"/>
      <c r="Q15" s="1"/>
    </row>
    <row r="16" spans="1:17" ht="13.5">
      <c r="A16" s="9"/>
      <c r="B16" s="9"/>
      <c r="C16" s="9"/>
      <c r="D16" s="9"/>
      <c r="E16" s="19"/>
      <c r="F16" s="9"/>
      <c r="G16" s="9"/>
      <c r="H16" s="9"/>
      <c r="I16" s="9"/>
      <c r="J16" s="9"/>
      <c r="K16" s="9"/>
      <c r="L16" s="9"/>
      <c r="M16" s="9"/>
      <c r="N16" s="9"/>
      <c r="Q16" s="1"/>
    </row>
    <row r="17" spans="1:17" ht="13.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N17" s="9"/>
      <c r="Q17" s="1"/>
    </row>
    <row r="18" spans="2:17" ht="13.5">
      <c r="B18" s="41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</sheetData>
  <sheetProtection/>
  <mergeCells count="4">
    <mergeCell ref="G2:I2"/>
    <mergeCell ref="H6:I6"/>
    <mergeCell ref="B13:D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2"/>
  <sheetViews>
    <sheetView showGridLines="0" tabSelected="1" view="pageBreakPreview" zoomScaleNormal="80" zoomScaleSheetLayoutView="100" zoomScalePageLayoutView="80" workbookViewId="0" topLeftCell="A9">
      <selection activeCell="C21" sqref="C21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19.375" style="1" customWidth="1"/>
    <col min="4" max="4" width="23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SUM(N11:N13)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68" t="s">
        <v>198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4" customHeight="1">
      <c r="A11" s="47" t="s">
        <v>3</v>
      </c>
      <c r="B11" s="117" t="s">
        <v>250</v>
      </c>
      <c r="C11" s="118" t="s">
        <v>130</v>
      </c>
      <c r="D11" s="119" t="s">
        <v>154</v>
      </c>
      <c r="E11" s="120">
        <v>180</v>
      </c>
      <c r="F11" s="108" t="s">
        <v>63</v>
      </c>
      <c r="G11" s="15" t="s">
        <v>77</v>
      </c>
      <c r="H11" s="65"/>
      <c r="I11" s="65"/>
      <c r="J11" s="49"/>
      <c r="K11" s="15"/>
      <c r="L11" s="15" t="str">
        <f>IF(K11=0,"0,00",IF(K11&gt;0,ROUND(E11/K11,2)))</f>
        <v>0,00</v>
      </c>
      <c r="M11" s="48"/>
      <c r="N11" s="50">
        <f>ROUND(L11*ROUND(M11,2),2)</f>
        <v>0</v>
      </c>
    </row>
    <row r="12" spans="1:14" ht="66" customHeight="1">
      <c r="A12" s="47" t="s">
        <v>4</v>
      </c>
      <c r="B12" s="121" t="s">
        <v>250</v>
      </c>
      <c r="C12" s="121" t="s">
        <v>133</v>
      </c>
      <c r="D12" s="121" t="s">
        <v>154</v>
      </c>
      <c r="E12" s="112">
        <v>550</v>
      </c>
      <c r="F12" s="108" t="s">
        <v>63</v>
      </c>
      <c r="G12" s="15" t="s">
        <v>77</v>
      </c>
      <c r="H12" s="65"/>
      <c r="I12" s="65"/>
      <c r="J12" s="49"/>
      <c r="K12" s="15"/>
      <c r="L12" s="15" t="str">
        <f>IF(K12=0,"0,00",IF(K12&gt;0,ROUND(E12/K12,2)))</f>
        <v>0,00</v>
      </c>
      <c r="M12" s="48"/>
      <c r="N12" s="50">
        <f>ROUND(L12*ROUND(M12,2),2)</f>
        <v>0</v>
      </c>
    </row>
    <row r="13" spans="1:17" ht="47.25" customHeight="1">
      <c r="A13" s="21" t="s">
        <v>5</v>
      </c>
      <c r="B13" s="114" t="s">
        <v>250</v>
      </c>
      <c r="C13" s="114" t="s">
        <v>155</v>
      </c>
      <c r="D13" s="114" t="s">
        <v>154</v>
      </c>
      <c r="E13" s="116">
        <v>900</v>
      </c>
      <c r="F13" s="21" t="s">
        <v>63</v>
      </c>
      <c r="G13" s="15" t="s">
        <v>77</v>
      </c>
      <c r="H13" s="58"/>
      <c r="I13" s="58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3.5">
      <c r="Q14" s="1"/>
    </row>
    <row r="15" spans="2:17" ht="22.5" customHeight="1">
      <c r="B15" s="157" t="s">
        <v>98</v>
      </c>
      <c r="C15" s="157"/>
      <c r="D15" s="157"/>
      <c r="Q15" s="1"/>
    </row>
    <row r="16" spans="2:17" ht="25.5" customHeight="1">
      <c r="B16" s="157" t="s">
        <v>197</v>
      </c>
      <c r="C16" s="157"/>
      <c r="D16" s="157"/>
      <c r="E16" s="157"/>
      <c r="F16" s="157"/>
      <c r="G16" s="157"/>
      <c r="Q16" s="1"/>
    </row>
    <row r="17" spans="2:17" ht="24" customHeight="1">
      <c r="B17" s="157" t="s">
        <v>200</v>
      </c>
      <c r="C17" s="157"/>
      <c r="D17" s="157"/>
      <c r="E17" s="157"/>
      <c r="F17" s="157"/>
      <c r="Q17" s="1"/>
    </row>
    <row r="18" spans="2:17" ht="46.5" customHeight="1">
      <c r="B18" s="184" t="s">
        <v>251</v>
      </c>
      <c r="C18" s="184"/>
      <c r="D18" s="184"/>
      <c r="E18" s="184"/>
      <c r="F18" s="184"/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</sheetData>
  <sheetProtection/>
  <mergeCells count="6">
    <mergeCell ref="G2:I2"/>
    <mergeCell ref="H6:I6"/>
    <mergeCell ref="B16:G16"/>
    <mergeCell ref="B15:D15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5"/>
  <sheetViews>
    <sheetView showGridLines="0" view="pageBreakPreview" zoomScale="90" zoomScaleNormal="80" zoomScaleSheetLayoutView="90" zoomScalePageLayoutView="80" workbookViewId="0" topLeftCell="A7">
      <selection activeCell="F11" sqref="F11"/>
    </sheetView>
  </sheetViews>
  <sheetFormatPr defaultColWidth="9.125" defaultRowHeight="12.75"/>
  <cols>
    <col min="1" max="1" width="5.125" style="1" customWidth="1"/>
    <col min="2" max="2" width="24.125" style="1" customWidth="1"/>
    <col min="3" max="3" width="18.50390625" style="1" customWidth="1"/>
    <col min="4" max="4" width="21.625" style="1" customWidth="1"/>
    <col min="5" max="5" width="10.50390625" style="23" customWidth="1"/>
    <col min="6" max="6" width="12.3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68" t="s">
        <v>198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69" customHeight="1">
      <c r="A11" s="47" t="s">
        <v>3</v>
      </c>
      <c r="B11" s="79" t="s">
        <v>156</v>
      </c>
      <c r="C11" s="122" t="s">
        <v>157</v>
      </c>
      <c r="D11" s="123" t="s">
        <v>158</v>
      </c>
      <c r="E11" s="124">
        <v>360</v>
      </c>
      <c r="F11" s="108" t="s">
        <v>63</v>
      </c>
      <c r="G11" s="15" t="s">
        <v>77</v>
      </c>
      <c r="H11" s="65"/>
      <c r="I11" s="65"/>
      <c r="J11" s="49"/>
      <c r="K11" s="15"/>
      <c r="L11" s="15" t="str">
        <f>IF(K11=0,"0,00",IF(K11&gt;0,ROUND(E11/K11,2)))</f>
        <v>0,00</v>
      </c>
      <c r="M11" s="48"/>
      <c r="N11" s="50">
        <f>ROUND(L11*ROUND(M11,2),2)</f>
        <v>0</v>
      </c>
    </row>
    <row r="12" spans="1:14" ht="63.75" customHeight="1">
      <c r="A12" s="21" t="s">
        <v>4</v>
      </c>
      <c r="B12" s="79" t="s">
        <v>156</v>
      </c>
      <c r="C12" s="123" t="s">
        <v>159</v>
      </c>
      <c r="D12" s="123" t="s">
        <v>158</v>
      </c>
      <c r="E12" s="89">
        <v>550</v>
      </c>
      <c r="F12" s="14" t="s">
        <v>63</v>
      </c>
      <c r="G12" s="15" t="s">
        <v>77</v>
      </c>
      <c r="H12" s="58"/>
      <c r="I12" s="58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pans="2:17" ht="22.5" customHeight="1">
      <c r="B14" s="157" t="s">
        <v>197</v>
      </c>
      <c r="C14" s="157"/>
      <c r="D14" s="157"/>
      <c r="E14" s="157"/>
      <c r="Q14" s="1"/>
    </row>
    <row r="15" spans="2:17" ht="23.25" customHeight="1">
      <c r="B15" s="157" t="s">
        <v>98</v>
      </c>
      <c r="C15" s="157"/>
      <c r="D15" s="157"/>
      <c r="E15" s="157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105" ht="13.5">
      <c r="Q105" s="1"/>
    </row>
  </sheetData>
  <sheetProtection/>
  <mergeCells count="4">
    <mergeCell ref="G2:I2"/>
    <mergeCell ref="H6:I6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Normal="80" zoomScaleSheetLayoutView="100" zoomScalePageLayoutView="80" workbookViewId="0" topLeftCell="A7">
      <selection activeCell="F11" sqref="F11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8.125" style="1" customWidth="1"/>
    <col min="4" max="4" width="26.50390625" style="1" customWidth="1"/>
    <col min="5" max="5" width="10.50390625" style="23" customWidth="1"/>
    <col min="6" max="6" width="16.5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1" customHeight="1">
      <c r="A11" s="47" t="s">
        <v>3</v>
      </c>
      <c r="B11" s="125" t="s">
        <v>201</v>
      </c>
      <c r="C11" s="125" t="s">
        <v>90</v>
      </c>
      <c r="D11" s="125" t="s">
        <v>160</v>
      </c>
      <c r="E11" s="107">
        <v>900</v>
      </c>
      <c r="F11" s="108" t="s">
        <v>63</v>
      </c>
      <c r="G11" s="48" t="s">
        <v>77</v>
      </c>
      <c r="H11" s="65"/>
      <c r="I11" s="65"/>
      <c r="J11" s="49"/>
      <c r="K11" s="15"/>
      <c r="L11" s="15" t="str">
        <f>IF(K11=0,"0,00",IF(K11&gt;0,ROUND(E11/K11,2)))</f>
        <v>0,00</v>
      </c>
      <c r="M11" s="48"/>
      <c r="N11" s="50">
        <f>ROUND(L11*ROUND(M11,2),2)</f>
        <v>0</v>
      </c>
    </row>
    <row r="12" spans="1:17" ht="65.25" customHeight="1">
      <c r="A12" s="21" t="s">
        <v>4</v>
      </c>
      <c r="B12" s="72" t="s">
        <v>201</v>
      </c>
      <c r="C12" s="73" t="s">
        <v>161</v>
      </c>
      <c r="D12" s="21" t="s">
        <v>160</v>
      </c>
      <c r="E12" s="69">
        <v>700</v>
      </c>
      <c r="F12" s="21" t="s">
        <v>63</v>
      </c>
      <c r="G12" s="15" t="s">
        <v>77</v>
      </c>
      <c r="H12" s="58"/>
      <c r="I12" s="58"/>
      <c r="J12" s="16"/>
      <c r="K12" s="15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spans="1:17" ht="21.75" customHeight="1">
      <c r="A13" s="9"/>
      <c r="B13" s="126"/>
      <c r="C13" s="127"/>
      <c r="D13" s="51"/>
      <c r="E13" s="109"/>
      <c r="F13" s="51"/>
      <c r="G13" s="44"/>
      <c r="H13" s="74"/>
      <c r="I13" s="74"/>
      <c r="J13" s="45"/>
      <c r="K13" s="44"/>
      <c r="L13" s="44"/>
      <c r="M13" s="9"/>
      <c r="N13" s="46"/>
      <c r="Q13" s="1"/>
    </row>
    <row r="14" spans="1:17" ht="24" customHeight="1">
      <c r="A14" s="9"/>
      <c r="B14" s="169" t="s">
        <v>98</v>
      </c>
      <c r="C14" s="169"/>
      <c r="D14" s="169"/>
      <c r="E14" s="169"/>
      <c r="F14" s="169"/>
      <c r="G14" s="44"/>
      <c r="H14" s="9"/>
      <c r="I14" s="9"/>
      <c r="J14" s="9"/>
      <c r="K14" s="9"/>
      <c r="L14" s="9"/>
      <c r="M14" s="9"/>
      <c r="N14" s="9"/>
      <c r="Q14" s="1"/>
    </row>
    <row r="15" spans="1:17" ht="18" customHeight="1">
      <c r="A15" s="9"/>
      <c r="B15" s="169" t="s">
        <v>197</v>
      </c>
      <c r="C15" s="169"/>
      <c r="D15" s="169"/>
      <c r="E15" s="169"/>
      <c r="F15" s="169"/>
      <c r="G15" s="75"/>
      <c r="H15" s="9"/>
      <c r="I15" s="9"/>
      <c r="J15" s="9"/>
      <c r="K15" s="9"/>
      <c r="L15" s="9"/>
      <c r="M15" s="9"/>
      <c r="N15" s="9"/>
      <c r="Q15" s="1"/>
    </row>
    <row r="16" spans="1:17" ht="38.25" customHeight="1">
      <c r="A16" s="9"/>
      <c r="B16" s="169" t="s">
        <v>195</v>
      </c>
      <c r="C16" s="169"/>
      <c r="D16" s="169"/>
      <c r="E16" s="169"/>
      <c r="F16" s="169"/>
      <c r="G16" s="44"/>
      <c r="H16" s="9"/>
      <c r="I16" s="9"/>
      <c r="J16" s="9"/>
      <c r="K16" s="9"/>
      <c r="L16" s="9"/>
      <c r="M16" s="9"/>
      <c r="N16" s="9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</sheetData>
  <sheetProtection/>
  <mergeCells count="5">
    <mergeCell ref="G2:I2"/>
    <mergeCell ref="H6:I6"/>
    <mergeCell ref="B14:F14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2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30.50390625" style="1" customWidth="1"/>
    <col min="3" max="3" width="18.125" style="1" customWidth="1"/>
    <col min="4" max="4" width="23.125" style="1" customWidth="1"/>
    <col min="5" max="5" width="10.50390625" style="23" customWidth="1"/>
    <col min="6" max="6" width="19.625" style="1" customWidth="1"/>
    <col min="7" max="7" width="27.375" style="1" customWidth="1"/>
    <col min="8" max="8" width="20.625" style="1" customWidth="1"/>
    <col min="9" max="9" width="19.003906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SUM(N11:N22)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68" t="s">
        <v>198</v>
      </c>
      <c r="I10" s="5" t="str">
        <f>B10</f>
        <v>Skład</v>
      </c>
      <c r="J10" s="5" t="s">
        <v>224</v>
      </c>
      <c r="K10" s="5" t="s">
        <v>52</v>
      </c>
      <c r="L10" s="5" t="s">
        <v>207</v>
      </c>
      <c r="M10" s="5" t="s">
        <v>208</v>
      </c>
      <c r="N10" s="5" t="s">
        <v>18</v>
      </c>
    </row>
    <row r="11" spans="1:14" ht="371.25" customHeight="1">
      <c r="A11" s="47" t="s">
        <v>3</v>
      </c>
      <c r="B11" s="106" t="s">
        <v>162</v>
      </c>
      <c r="C11" s="106" t="s">
        <v>163</v>
      </c>
      <c r="D11" s="106" t="s">
        <v>164</v>
      </c>
      <c r="E11" s="128">
        <v>7000</v>
      </c>
      <c r="F11" s="108" t="s">
        <v>175</v>
      </c>
      <c r="G11" s="48" t="s">
        <v>211</v>
      </c>
      <c r="H11" s="65"/>
      <c r="I11" s="65"/>
      <c r="J11" s="49" t="s">
        <v>212</v>
      </c>
      <c r="K11" s="48"/>
      <c r="L11" s="48"/>
      <c r="M11" s="48"/>
      <c r="N11" s="50">
        <f>ROUND(L11*ROUND(M11,2),2)</f>
        <v>0</v>
      </c>
    </row>
    <row r="12" spans="1:14" ht="68.25" customHeight="1">
      <c r="A12" s="5" t="s">
        <v>60</v>
      </c>
      <c r="B12" s="5" t="s">
        <v>16</v>
      </c>
      <c r="C12" s="129" t="s">
        <v>209</v>
      </c>
      <c r="D12" s="129" t="s">
        <v>209</v>
      </c>
      <c r="E12" s="36" t="s">
        <v>84</v>
      </c>
      <c r="F12" s="14"/>
      <c r="G12" s="5" t="str">
        <f>"Nazwa handlowa "</f>
        <v>Nazwa handlowa </v>
      </c>
      <c r="H12" s="5" t="s">
        <v>99</v>
      </c>
      <c r="I12" s="5" t="str">
        <f>B12</f>
        <v>Skład</v>
      </c>
      <c r="J12" s="5" t="s">
        <v>209</v>
      </c>
      <c r="K12" s="5" t="s">
        <v>52</v>
      </c>
      <c r="L12" s="5" t="s">
        <v>53</v>
      </c>
      <c r="M12" s="5" t="s">
        <v>54</v>
      </c>
      <c r="N12" s="5" t="s">
        <v>18</v>
      </c>
    </row>
    <row r="13" spans="1:14" ht="36.75" customHeight="1">
      <c r="A13" s="47" t="s">
        <v>4</v>
      </c>
      <c r="B13" s="129" t="s">
        <v>165</v>
      </c>
      <c r="C13" s="129" t="s">
        <v>209</v>
      </c>
      <c r="D13" s="129" t="s">
        <v>209</v>
      </c>
      <c r="E13" s="76">
        <v>2000</v>
      </c>
      <c r="F13" s="21" t="s">
        <v>63</v>
      </c>
      <c r="G13" s="48" t="s">
        <v>210</v>
      </c>
      <c r="H13" s="58"/>
      <c r="I13" s="58"/>
      <c r="J13" s="16"/>
      <c r="K13" s="15"/>
      <c r="L13" s="15" t="str">
        <f>IF(K13=0,"0,00",IF(K13&gt;0,ROUND(E13/K13,2)))</f>
        <v>0,00</v>
      </c>
      <c r="M13" s="15"/>
      <c r="N13" s="50">
        <f aca="true" t="shared" si="0" ref="N13:N22">ROUND(L13*ROUND(M13,2),2)</f>
        <v>0</v>
      </c>
    </row>
    <row r="14" spans="1:14" ht="51.75" customHeight="1">
      <c r="A14" s="47" t="s">
        <v>5</v>
      </c>
      <c r="B14" s="129" t="s">
        <v>166</v>
      </c>
      <c r="C14" s="129" t="s">
        <v>209</v>
      </c>
      <c r="D14" s="129" t="s">
        <v>209</v>
      </c>
      <c r="E14" s="76">
        <v>2500</v>
      </c>
      <c r="F14" s="21" t="s">
        <v>63</v>
      </c>
      <c r="G14" s="48" t="s">
        <v>210</v>
      </c>
      <c r="H14" s="58"/>
      <c r="I14" s="58"/>
      <c r="J14" s="16"/>
      <c r="K14" s="15"/>
      <c r="L14" s="15" t="str">
        <f aca="true" t="shared" si="1" ref="L14:L22">IF(K14=0,"0,00",IF(K14&gt;0,ROUND(E14/K14,2)))</f>
        <v>0,00</v>
      </c>
      <c r="M14" s="15"/>
      <c r="N14" s="50">
        <f t="shared" si="0"/>
        <v>0</v>
      </c>
    </row>
    <row r="15" spans="1:14" ht="53.25" customHeight="1">
      <c r="A15" s="47" t="s">
        <v>6</v>
      </c>
      <c r="B15" s="129" t="s">
        <v>167</v>
      </c>
      <c r="C15" s="129" t="s">
        <v>209</v>
      </c>
      <c r="D15" s="129" t="s">
        <v>209</v>
      </c>
      <c r="E15" s="76">
        <v>1500</v>
      </c>
      <c r="F15" s="21" t="s">
        <v>63</v>
      </c>
      <c r="G15" s="48" t="s">
        <v>210</v>
      </c>
      <c r="H15" s="58"/>
      <c r="I15" s="58"/>
      <c r="J15" s="16"/>
      <c r="K15" s="15"/>
      <c r="L15" s="15" t="str">
        <f t="shared" si="1"/>
        <v>0,00</v>
      </c>
      <c r="M15" s="15"/>
      <c r="N15" s="50">
        <f t="shared" si="0"/>
        <v>0</v>
      </c>
    </row>
    <row r="16" spans="1:14" ht="123" customHeight="1">
      <c r="A16" s="47" t="s">
        <v>55</v>
      </c>
      <c r="B16" s="129" t="s">
        <v>168</v>
      </c>
      <c r="C16" s="129" t="s">
        <v>209</v>
      </c>
      <c r="D16" s="129" t="s">
        <v>209</v>
      </c>
      <c r="E16" s="76">
        <v>3000</v>
      </c>
      <c r="F16" s="21" t="s">
        <v>63</v>
      </c>
      <c r="G16" s="48" t="s">
        <v>210</v>
      </c>
      <c r="H16" s="58"/>
      <c r="I16" s="58"/>
      <c r="J16" s="16"/>
      <c r="K16" s="15"/>
      <c r="L16" s="15" t="str">
        <f t="shared" si="1"/>
        <v>0,00</v>
      </c>
      <c r="M16" s="15"/>
      <c r="N16" s="50">
        <f t="shared" si="0"/>
        <v>0</v>
      </c>
    </row>
    <row r="17" spans="1:14" ht="57" customHeight="1">
      <c r="A17" s="47" t="s">
        <v>62</v>
      </c>
      <c r="B17" s="129" t="s">
        <v>169</v>
      </c>
      <c r="C17" s="129" t="s">
        <v>209</v>
      </c>
      <c r="D17" s="129" t="s">
        <v>209</v>
      </c>
      <c r="E17" s="76">
        <v>900</v>
      </c>
      <c r="F17" s="21" t="s">
        <v>63</v>
      </c>
      <c r="G17" s="48" t="s">
        <v>210</v>
      </c>
      <c r="H17" s="58"/>
      <c r="I17" s="58"/>
      <c r="J17" s="16"/>
      <c r="K17" s="15"/>
      <c r="L17" s="15" t="str">
        <f t="shared" si="1"/>
        <v>0,00</v>
      </c>
      <c r="M17" s="15"/>
      <c r="N17" s="50">
        <f t="shared" si="0"/>
        <v>0</v>
      </c>
    </row>
    <row r="18" spans="1:14" ht="59.25" customHeight="1">
      <c r="A18" s="47" t="s">
        <v>7</v>
      </c>
      <c r="B18" s="129" t="s">
        <v>170</v>
      </c>
      <c r="C18" s="129" t="s">
        <v>209</v>
      </c>
      <c r="D18" s="129" t="s">
        <v>209</v>
      </c>
      <c r="E18" s="76">
        <v>3000</v>
      </c>
      <c r="F18" s="21" t="s">
        <v>63</v>
      </c>
      <c r="G18" s="48" t="s">
        <v>210</v>
      </c>
      <c r="H18" s="58"/>
      <c r="I18" s="58"/>
      <c r="J18" s="16"/>
      <c r="K18" s="15"/>
      <c r="L18" s="15" t="str">
        <f t="shared" si="1"/>
        <v>0,00</v>
      </c>
      <c r="M18" s="15"/>
      <c r="N18" s="50">
        <f t="shared" si="0"/>
        <v>0</v>
      </c>
    </row>
    <row r="19" spans="1:14" ht="79.5" customHeight="1">
      <c r="A19" s="47" t="s">
        <v>8</v>
      </c>
      <c r="B19" s="129" t="s">
        <v>171</v>
      </c>
      <c r="C19" s="129" t="s">
        <v>209</v>
      </c>
      <c r="D19" s="129" t="s">
        <v>209</v>
      </c>
      <c r="E19" s="76">
        <v>3500</v>
      </c>
      <c r="F19" s="21" t="s">
        <v>63</v>
      </c>
      <c r="G19" s="48" t="s">
        <v>210</v>
      </c>
      <c r="H19" s="58"/>
      <c r="I19" s="58"/>
      <c r="J19" s="16"/>
      <c r="K19" s="15"/>
      <c r="L19" s="15" t="str">
        <f t="shared" si="1"/>
        <v>0,00</v>
      </c>
      <c r="M19" s="15"/>
      <c r="N19" s="50">
        <f t="shared" si="0"/>
        <v>0</v>
      </c>
    </row>
    <row r="20" spans="1:14" ht="96" customHeight="1">
      <c r="A20" s="47" t="s">
        <v>21</v>
      </c>
      <c r="B20" s="129" t="s">
        <v>172</v>
      </c>
      <c r="C20" s="129" t="s">
        <v>209</v>
      </c>
      <c r="D20" s="129" t="s">
        <v>209</v>
      </c>
      <c r="E20" s="76">
        <v>7000</v>
      </c>
      <c r="F20" s="21" t="s">
        <v>63</v>
      </c>
      <c r="G20" s="48" t="s">
        <v>210</v>
      </c>
      <c r="H20" s="58"/>
      <c r="I20" s="58"/>
      <c r="J20" s="16"/>
      <c r="K20" s="15"/>
      <c r="L20" s="15" t="str">
        <f t="shared" si="1"/>
        <v>0,00</v>
      </c>
      <c r="M20" s="15"/>
      <c r="N20" s="50">
        <f t="shared" si="0"/>
        <v>0</v>
      </c>
    </row>
    <row r="21" spans="1:14" ht="53.25" customHeight="1">
      <c r="A21" s="47" t="s">
        <v>61</v>
      </c>
      <c r="B21" s="129" t="s">
        <v>173</v>
      </c>
      <c r="C21" s="129" t="s">
        <v>209</v>
      </c>
      <c r="D21" s="129" t="s">
        <v>209</v>
      </c>
      <c r="E21" s="76">
        <v>3600</v>
      </c>
      <c r="F21" s="21" t="s">
        <v>63</v>
      </c>
      <c r="G21" s="48" t="s">
        <v>210</v>
      </c>
      <c r="H21" s="58"/>
      <c r="I21" s="58"/>
      <c r="J21" s="16"/>
      <c r="K21" s="15"/>
      <c r="L21" s="15" t="str">
        <f t="shared" si="1"/>
        <v>0,00</v>
      </c>
      <c r="M21" s="15"/>
      <c r="N21" s="50">
        <f t="shared" si="0"/>
        <v>0</v>
      </c>
    </row>
    <row r="22" spans="1:14" ht="65.25" customHeight="1">
      <c r="A22" s="21" t="s">
        <v>1</v>
      </c>
      <c r="B22" s="129" t="s">
        <v>174</v>
      </c>
      <c r="C22" s="129" t="s">
        <v>209</v>
      </c>
      <c r="D22" s="129" t="s">
        <v>209</v>
      </c>
      <c r="E22" s="76">
        <v>200</v>
      </c>
      <c r="F22" s="21" t="s">
        <v>63</v>
      </c>
      <c r="G22" s="15" t="s">
        <v>210</v>
      </c>
      <c r="H22" s="58"/>
      <c r="I22" s="58"/>
      <c r="J22" s="16"/>
      <c r="K22" s="15"/>
      <c r="L22" s="15" t="str">
        <f t="shared" si="1"/>
        <v>0,00</v>
      </c>
      <c r="M22" s="15"/>
      <c r="N22" s="17">
        <f t="shared" si="0"/>
        <v>0</v>
      </c>
    </row>
    <row r="23" spans="1:14" ht="23.25" customHeight="1">
      <c r="A23" s="9"/>
      <c r="B23" s="130"/>
      <c r="C23" s="130"/>
      <c r="D23" s="130"/>
      <c r="E23" s="131"/>
      <c r="F23" s="9"/>
      <c r="G23" s="44"/>
      <c r="H23" s="74"/>
      <c r="I23" s="74"/>
      <c r="J23" s="45"/>
      <c r="K23" s="44"/>
      <c r="L23" s="44"/>
      <c r="M23" s="44"/>
      <c r="N23" s="46"/>
    </row>
    <row r="24" spans="1:14" ht="39.75" customHeight="1">
      <c r="A24" s="9"/>
      <c r="B24" s="175" t="s">
        <v>232</v>
      </c>
      <c r="C24" s="175"/>
      <c r="D24" s="175"/>
      <c r="E24" s="175"/>
      <c r="F24" s="175"/>
      <c r="G24" s="44"/>
      <c r="H24" s="74"/>
      <c r="I24" s="74"/>
      <c r="J24" s="45"/>
      <c r="K24" s="44"/>
      <c r="L24" s="44"/>
      <c r="M24" s="44"/>
      <c r="N24" s="46"/>
    </row>
    <row r="25" spans="1:14" ht="33" customHeight="1">
      <c r="A25" s="9"/>
      <c r="B25" s="174" t="s">
        <v>176</v>
      </c>
      <c r="C25" s="174"/>
      <c r="D25" s="174"/>
      <c r="E25" s="174"/>
      <c r="F25" s="132"/>
      <c r="G25" s="44"/>
      <c r="H25" s="74"/>
      <c r="I25" s="74"/>
      <c r="J25" s="45"/>
      <c r="K25" s="44"/>
      <c r="L25" s="44"/>
      <c r="M25" s="44"/>
      <c r="N25" s="46"/>
    </row>
    <row r="26" spans="1:14" ht="75.75" customHeight="1">
      <c r="A26" s="9"/>
      <c r="B26" s="174" t="s">
        <v>248</v>
      </c>
      <c r="C26" s="174"/>
      <c r="D26" s="174"/>
      <c r="E26" s="174"/>
      <c r="F26" s="174"/>
      <c r="G26" s="44"/>
      <c r="H26" s="74"/>
      <c r="I26" s="74"/>
      <c r="J26" s="45"/>
      <c r="K26" s="44"/>
      <c r="L26" s="44"/>
      <c r="M26" s="44"/>
      <c r="N26" s="46"/>
    </row>
    <row r="27" spans="1:14" ht="44.25" customHeight="1">
      <c r="A27" s="9"/>
      <c r="B27" s="174" t="s">
        <v>213</v>
      </c>
      <c r="C27" s="174"/>
      <c r="D27" s="174"/>
      <c r="E27" s="174"/>
      <c r="F27" s="174"/>
      <c r="G27" s="174"/>
      <c r="H27" s="74"/>
      <c r="I27" s="74"/>
      <c r="J27" s="45"/>
      <c r="K27" s="44"/>
      <c r="L27" s="44"/>
      <c r="M27" s="44"/>
      <c r="N27" s="46"/>
    </row>
    <row r="28" spans="6:17" ht="13.5">
      <c r="F28" s="138"/>
      <c r="Q28" s="1"/>
    </row>
    <row r="29" spans="1:17" ht="42" customHeight="1">
      <c r="A29" s="151" t="s">
        <v>239</v>
      </c>
      <c r="B29" s="170"/>
      <c r="C29" s="170"/>
      <c r="D29" s="170"/>
      <c r="E29" s="170"/>
      <c r="F29" s="5" t="s">
        <v>217</v>
      </c>
      <c r="G29" s="5" t="s">
        <v>218</v>
      </c>
      <c r="H29" s="5" t="s">
        <v>241</v>
      </c>
      <c r="I29" s="5" t="s">
        <v>219</v>
      </c>
      <c r="J29" s="144" t="s">
        <v>220</v>
      </c>
      <c r="K29" s="145"/>
      <c r="L29" s="144" t="s">
        <v>221</v>
      </c>
      <c r="M29" s="145"/>
      <c r="Q29" s="1"/>
    </row>
    <row r="30" spans="1:17" ht="409.5" customHeight="1">
      <c r="A30" s="171" t="s">
        <v>240</v>
      </c>
      <c r="B30" s="172"/>
      <c r="C30" s="172"/>
      <c r="D30" s="172"/>
      <c r="E30" s="172"/>
      <c r="F30" s="47" t="s">
        <v>242</v>
      </c>
      <c r="G30" s="47" t="s">
        <v>242</v>
      </c>
      <c r="H30" s="47" t="s">
        <v>242</v>
      </c>
      <c r="I30" s="47" t="s">
        <v>242</v>
      </c>
      <c r="J30" s="173" t="s">
        <v>242</v>
      </c>
      <c r="K30" s="173"/>
      <c r="L30" s="173" t="s">
        <v>242</v>
      </c>
      <c r="M30" s="173"/>
      <c r="Q30" s="1"/>
    </row>
    <row r="31" spans="1:17" ht="409.5" customHeight="1">
      <c r="A31" s="176"/>
      <c r="B31" s="177"/>
      <c r="C31" s="177"/>
      <c r="D31" s="177"/>
      <c r="E31" s="177"/>
      <c r="F31" s="137" t="s">
        <v>243</v>
      </c>
      <c r="G31" s="137" t="s">
        <v>243</v>
      </c>
      <c r="H31" s="137" t="s">
        <v>243</v>
      </c>
      <c r="I31" s="137" t="s">
        <v>243</v>
      </c>
      <c r="J31" s="178" t="s">
        <v>243</v>
      </c>
      <c r="K31" s="178"/>
      <c r="L31" s="178" t="s">
        <v>243</v>
      </c>
      <c r="M31" s="178"/>
      <c r="Q31" s="1"/>
    </row>
    <row r="32" spans="1:17" ht="409.5" customHeight="1">
      <c r="A32" s="179"/>
      <c r="B32" s="180"/>
      <c r="C32" s="180"/>
      <c r="D32" s="180"/>
      <c r="E32" s="180"/>
      <c r="F32" s="136" t="s">
        <v>244</v>
      </c>
      <c r="G32" s="136" t="s">
        <v>244</v>
      </c>
      <c r="H32" s="136" t="s">
        <v>244</v>
      </c>
      <c r="I32" s="136" t="s">
        <v>244</v>
      </c>
      <c r="J32" s="181" t="s">
        <v>244</v>
      </c>
      <c r="K32" s="181"/>
      <c r="L32" s="181" t="s">
        <v>244</v>
      </c>
      <c r="M32" s="181"/>
      <c r="Q32" s="1"/>
    </row>
    <row r="33" ht="13.5">
      <c r="Q33" s="1"/>
    </row>
    <row r="34" spans="1:17" ht="42" customHeight="1">
      <c r="A34" s="151" t="s">
        <v>245</v>
      </c>
      <c r="B34" s="170"/>
      <c r="C34" s="170"/>
      <c r="D34" s="170"/>
      <c r="E34" s="170"/>
      <c r="F34" s="5" t="s">
        <v>217</v>
      </c>
      <c r="G34" s="5" t="s">
        <v>218</v>
      </c>
      <c r="H34" s="5" t="s">
        <v>241</v>
      </c>
      <c r="I34" s="5" t="s">
        <v>219</v>
      </c>
      <c r="J34" s="144" t="s">
        <v>220</v>
      </c>
      <c r="K34" s="145"/>
      <c r="L34" s="144" t="s">
        <v>221</v>
      </c>
      <c r="M34" s="145"/>
      <c r="Q34" s="1"/>
    </row>
    <row r="35" spans="1:17" ht="409.5" customHeight="1">
      <c r="A35" s="171" t="s">
        <v>240</v>
      </c>
      <c r="B35" s="172"/>
      <c r="C35" s="172"/>
      <c r="D35" s="172"/>
      <c r="E35" s="172"/>
      <c r="F35" s="47" t="s">
        <v>246</v>
      </c>
      <c r="G35" s="47" t="s">
        <v>246</v>
      </c>
      <c r="H35" s="47" t="s">
        <v>246</v>
      </c>
      <c r="I35" s="47" t="s">
        <v>246</v>
      </c>
      <c r="J35" s="173" t="s">
        <v>246</v>
      </c>
      <c r="K35" s="173"/>
      <c r="L35" s="173" t="s">
        <v>246</v>
      </c>
      <c r="M35" s="173"/>
      <c r="Q35" s="1"/>
    </row>
    <row r="36" spans="1:17" ht="409.5" customHeight="1">
      <c r="A36" s="179"/>
      <c r="B36" s="180"/>
      <c r="C36" s="180"/>
      <c r="D36" s="180"/>
      <c r="E36" s="180"/>
      <c r="F36" s="136" t="s">
        <v>247</v>
      </c>
      <c r="G36" s="136" t="s">
        <v>247</v>
      </c>
      <c r="H36" s="136" t="s">
        <v>247</v>
      </c>
      <c r="I36" s="136" t="s">
        <v>247</v>
      </c>
      <c r="J36" s="181" t="s">
        <v>247</v>
      </c>
      <c r="K36" s="181"/>
      <c r="L36" s="181" t="s">
        <v>247</v>
      </c>
      <c r="M36" s="181"/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</sheetData>
  <sheetProtection/>
  <mergeCells count="27">
    <mergeCell ref="A36:E36"/>
    <mergeCell ref="J36:K36"/>
    <mergeCell ref="L36:M36"/>
    <mergeCell ref="A34:E34"/>
    <mergeCell ref="J34:K34"/>
    <mergeCell ref="L34:M34"/>
    <mergeCell ref="A35:E35"/>
    <mergeCell ref="J35:K35"/>
    <mergeCell ref="L35:M35"/>
    <mergeCell ref="A31:E31"/>
    <mergeCell ref="J31:K31"/>
    <mergeCell ref="L31:M31"/>
    <mergeCell ref="A32:E32"/>
    <mergeCell ref="J32:K32"/>
    <mergeCell ref="L32:M32"/>
    <mergeCell ref="B27:G27"/>
    <mergeCell ref="G2:I2"/>
    <mergeCell ref="H6:I6"/>
    <mergeCell ref="B24:F24"/>
    <mergeCell ref="B25:E25"/>
    <mergeCell ref="B26:F26"/>
    <mergeCell ref="A29:E29"/>
    <mergeCell ref="J29:K29"/>
    <mergeCell ref="L29:M29"/>
    <mergeCell ref="A30:E30"/>
    <mergeCell ref="J30:K30"/>
    <mergeCell ref="L30:M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9"/>
  <sheetViews>
    <sheetView showGridLines="0" view="pageBreakPreview" zoomScale="90" zoomScaleSheetLayoutView="90" zoomScalePageLayoutView="80" workbookViewId="0" topLeftCell="A2">
      <selection activeCell="D17" sqref="D17"/>
    </sheetView>
  </sheetViews>
  <sheetFormatPr defaultColWidth="9.125" defaultRowHeight="12.75"/>
  <cols>
    <col min="1" max="1" width="5.125" style="1" customWidth="1"/>
    <col min="2" max="2" width="23.625" style="1" customWidth="1"/>
    <col min="3" max="3" width="20.375" style="1" customWidth="1"/>
    <col min="4" max="4" width="26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21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5.5" customHeight="1">
      <c r="A11" s="21" t="s">
        <v>3</v>
      </c>
      <c r="B11" s="113" t="s">
        <v>177</v>
      </c>
      <c r="C11" s="134" t="s">
        <v>178</v>
      </c>
      <c r="D11" s="81" t="s">
        <v>179</v>
      </c>
      <c r="E11" s="133">
        <v>4200</v>
      </c>
      <c r="F11" s="14" t="s">
        <v>63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76.5" customHeight="1">
      <c r="B13" s="183" t="s">
        <v>249</v>
      </c>
      <c r="C13" s="183"/>
      <c r="D13" s="183"/>
      <c r="E13" s="183"/>
      <c r="F13" s="183"/>
      <c r="Q13" s="1"/>
    </row>
    <row r="14" spans="2:17" ht="23.25" customHeight="1">
      <c r="B14" s="182"/>
      <c r="C14" s="182"/>
      <c r="D14" s="182"/>
      <c r="E14" s="18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</sheetData>
  <sheetProtection/>
  <mergeCells count="4">
    <mergeCell ref="G2:I2"/>
    <mergeCell ref="H6:I6"/>
    <mergeCell ref="B14:E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6"/>
  <sheetViews>
    <sheetView showGridLines="0" view="pageBreakPreview" zoomScaleNormal="80" zoomScaleSheetLayoutView="100" zoomScalePageLayoutView="80" workbookViewId="0" topLeftCell="A3">
      <selection activeCell="F11" sqref="F11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7.00390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1" width="20.50390625" style="1" customWidth="1"/>
    <col min="12" max="13" width="15.375" style="1" customWidth="1"/>
    <col min="14" max="14" width="20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51" customHeight="1">
      <c r="A11" s="21" t="s">
        <v>3</v>
      </c>
      <c r="B11" s="77" t="s">
        <v>180</v>
      </c>
      <c r="C11" s="77" t="s">
        <v>181</v>
      </c>
      <c r="D11" s="77" t="s">
        <v>182</v>
      </c>
      <c r="E11" s="135">
        <v>650</v>
      </c>
      <c r="F11" s="14" t="s">
        <v>63</v>
      </c>
      <c r="G11" s="15" t="s">
        <v>77</v>
      </c>
      <c r="H11" s="58"/>
      <c r="I11" s="58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7.5" customHeight="1">
      <c r="B13" s="157"/>
      <c r="C13" s="157"/>
      <c r="D13" s="157"/>
      <c r="E13" s="157"/>
      <c r="F13" s="157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Normal="80" zoomScaleSheetLayoutView="10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51" customHeight="1">
      <c r="A11" s="78" t="s">
        <v>3</v>
      </c>
      <c r="B11" s="79" t="s">
        <v>185</v>
      </c>
      <c r="C11" s="80" t="s">
        <v>103</v>
      </c>
      <c r="D11" s="80" t="s">
        <v>104</v>
      </c>
      <c r="E11" s="76">
        <v>36</v>
      </c>
      <c r="F11" s="14" t="s">
        <v>93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pans="2:3" ht="13.5">
      <c r="B12" s="162"/>
      <c r="C12" s="163"/>
    </row>
    <row r="13" spans="2:6" ht="31.5" customHeight="1">
      <c r="B13" s="157" t="s">
        <v>223</v>
      </c>
      <c r="C13" s="157"/>
      <c r="D13" s="157"/>
      <c r="E13" s="157"/>
      <c r="F13" s="157"/>
    </row>
    <row r="14" spans="2:6" ht="22.5" customHeight="1">
      <c r="B14" s="161"/>
      <c r="C14" s="161"/>
      <c r="D14" s="161"/>
      <c r="E14" s="161"/>
      <c r="F14" s="161"/>
    </row>
    <row r="15" spans="2:17" ht="23.25" customHeight="1">
      <c r="B15" s="161"/>
      <c r="C15" s="161"/>
      <c r="D15" s="161"/>
      <c r="E15" s="161"/>
      <c r="F15" s="161"/>
      <c r="Q15" s="1"/>
    </row>
    <row r="16" spans="2:17" ht="20.25" customHeight="1">
      <c r="B16" s="153"/>
      <c r="C16" s="160"/>
      <c r="D16" s="160"/>
      <c r="E16" s="160"/>
      <c r="F16" s="160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3"/>
  <sheetViews>
    <sheetView showGridLines="0" view="pageBreakPreview" zoomScaleNormal="80" zoomScaleSheetLayoutView="10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3.875" style="1" customWidth="1"/>
    <col min="3" max="3" width="15.37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87</v>
      </c>
      <c r="E10" s="36" t="s">
        <v>84</v>
      </c>
      <c r="F10" s="14"/>
      <c r="G10" s="5" t="str">
        <f>"Nazwa handlowa /
"&amp;C10&amp;" / 
"&amp;D10</f>
        <v>Nazwa handlowa /
Dawka / 
Postać/Opakowanie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53.25" customHeight="1">
      <c r="A11" s="21" t="s">
        <v>3</v>
      </c>
      <c r="B11" s="81" t="s">
        <v>186</v>
      </c>
      <c r="C11" s="79" t="s">
        <v>105</v>
      </c>
      <c r="D11" s="79" t="s">
        <v>106</v>
      </c>
      <c r="E11" s="82">
        <v>360</v>
      </c>
      <c r="F11" s="14" t="s">
        <v>214</v>
      </c>
      <c r="G11" s="15" t="s">
        <v>77</v>
      </c>
      <c r="H11" s="15"/>
      <c r="I11" s="15"/>
      <c r="J11" s="16"/>
      <c r="K11" s="16"/>
      <c r="L11" s="15"/>
      <c r="M11" s="15"/>
      <c r="N11" s="17">
        <f>ROUND(L11*ROUND(M11,2),2)</f>
        <v>0</v>
      </c>
    </row>
    <row r="12" spans="1:14" ht="18.75" customHeight="1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5"/>
      <c r="L12" s="44"/>
      <c r="M12" s="44"/>
      <c r="N12" s="46"/>
    </row>
    <row r="13" spans="2:6" s="2" customFormat="1" ht="33.75" customHeight="1">
      <c r="B13" s="157" t="s">
        <v>223</v>
      </c>
      <c r="C13" s="157"/>
      <c r="D13" s="157"/>
      <c r="E13" s="157"/>
      <c r="F13" s="157"/>
    </row>
    <row r="14" spans="2:6" s="2" customFormat="1" ht="15" customHeight="1">
      <c r="B14" s="153"/>
      <c r="C14" s="160"/>
      <c r="D14" s="160"/>
      <c r="E14" s="160"/>
      <c r="F14" s="160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ht="13.5">
      <c r="Q31" s="1"/>
    </row>
    <row r="32" ht="13.5">
      <c r="Q32" s="1"/>
    </row>
    <row r="33" ht="13.5">
      <c r="Q33" s="1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view="pageBreakPreview" zoomScale="90" zoomScaleNormal="80" zoomScaleSheetLayoutView="90" zoomScalePageLayoutView="85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8.00390625" style="1" customWidth="1"/>
    <col min="4" max="4" width="24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4.875" style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 t="s">
        <v>52</v>
      </c>
      <c r="L10" s="5" t="s">
        <v>53</v>
      </c>
      <c r="M10" s="5" t="s">
        <v>54</v>
      </c>
      <c r="N10" s="5" t="s">
        <v>18</v>
      </c>
    </row>
    <row r="11" spans="1:14" ht="71.25" customHeight="1">
      <c r="A11" s="21" t="s">
        <v>3</v>
      </c>
      <c r="B11" s="83" t="s">
        <v>107</v>
      </c>
      <c r="C11" s="84" t="s">
        <v>108</v>
      </c>
      <c r="D11" s="83" t="s">
        <v>109</v>
      </c>
      <c r="E11" s="85">
        <v>2800</v>
      </c>
      <c r="F11" s="14" t="s">
        <v>63</v>
      </c>
      <c r="G11" s="15" t="s">
        <v>77</v>
      </c>
      <c r="H11" s="58"/>
      <c r="I11" s="58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01.25" customHeight="1">
      <c r="B13" s="157" t="s">
        <v>225</v>
      </c>
      <c r="C13" s="164"/>
      <c r="D13" s="164"/>
      <c r="E13" s="164"/>
      <c r="F13" s="164"/>
      <c r="Q13" s="1"/>
    </row>
    <row r="14" spans="2:17" ht="24.75" customHeight="1">
      <c r="B14" s="161"/>
      <c r="C14" s="161"/>
      <c r="D14" s="161"/>
      <c r="E14" s="161"/>
      <c r="F14" s="161"/>
      <c r="Q14" s="1"/>
    </row>
    <row r="15" spans="2:17" ht="19.5" customHeight="1">
      <c r="B15" s="157"/>
      <c r="C15" s="157"/>
      <c r="D15" s="157"/>
      <c r="E15" s="157"/>
      <c r="F15" s="157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</sheetData>
  <sheetProtection/>
  <mergeCells count="5">
    <mergeCell ref="G2:I2"/>
    <mergeCell ref="H6:I6"/>
    <mergeCell ref="B13:F13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5"/>
  <sheetViews>
    <sheetView showGridLines="0" view="pageBreakPreview" zoomScale="90" zoomScaleNormal="80" zoomScaleSheetLayoutView="90" zoomScalePageLayoutView="85" workbookViewId="0" topLeftCell="A5">
      <selection activeCell="F11" sqref="F11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1" width="19.875" style="1" hidden="1" customWidth="1"/>
    <col min="12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DFP.271.91.2019.LS</v>
      </c>
      <c r="M1" s="37"/>
      <c r="N1" s="37" t="s">
        <v>79</v>
      </c>
      <c r="R1" s="2"/>
      <c r="S1" s="2"/>
    </row>
    <row r="2" spans="7:9" ht="13.5">
      <c r="G2" s="157"/>
      <c r="H2" s="157"/>
      <c r="I2" s="157"/>
    </row>
    <row r="3" spans="13:14" ht="13.5">
      <c r="M3" s="37"/>
      <c r="N3" s="37" t="s">
        <v>85</v>
      </c>
    </row>
    <row r="4" spans="2:16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2</v>
      </c>
      <c r="H6" s="158">
        <f>SUM(N11:N13)</f>
        <v>0</v>
      </c>
      <c r="I6" s="159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59.25" customHeight="1">
      <c r="A11" s="78">
        <v>1</v>
      </c>
      <c r="B11" s="86" t="s">
        <v>187</v>
      </c>
      <c r="C11" s="87" t="s">
        <v>110</v>
      </c>
      <c r="D11" s="88" t="s">
        <v>111</v>
      </c>
      <c r="E11" s="89">
        <v>36</v>
      </c>
      <c r="F11" s="90" t="s">
        <v>93</v>
      </c>
      <c r="G11" s="55" t="s">
        <v>94</v>
      </c>
      <c r="H11" s="59"/>
      <c r="I11" s="59"/>
      <c r="J11" s="55"/>
      <c r="K11" s="55"/>
      <c r="L11" s="55"/>
      <c r="M11" s="55"/>
      <c r="N11" s="56">
        <f>ROUND(L11*ROUND(M11,2),2)</f>
        <v>0</v>
      </c>
    </row>
    <row r="12" spans="1:14" ht="56.25" customHeight="1">
      <c r="A12" s="78">
        <v>2</v>
      </c>
      <c r="B12" s="86" t="s">
        <v>187</v>
      </c>
      <c r="C12" s="77" t="s">
        <v>112</v>
      </c>
      <c r="D12" s="77" t="s">
        <v>111</v>
      </c>
      <c r="E12" s="91">
        <v>36</v>
      </c>
      <c r="F12" s="90" t="s">
        <v>93</v>
      </c>
      <c r="G12" s="55" t="s">
        <v>94</v>
      </c>
      <c r="H12" s="59"/>
      <c r="I12" s="59"/>
      <c r="J12" s="55"/>
      <c r="K12" s="55"/>
      <c r="L12" s="55"/>
      <c r="M12" s="55"/>
      <c r="N12" s="56">
        <f>ROUND(L12*ROUND(M12,2),2)</f>
        <v>0</v>
      </c>
    </row>
    <row r="13" spans="1:16" s="9" customFormat="1" ht="53.25" customHeight="1">
      <c r="A13" s="78">
        <v>3</v>
      </c>
      <c r="B13" s="86" t="s">
        <v>187</v>
      </c>
      <c r="C13" s="87" t="s">
        <v>113</v>
      </c>
      <c r="D13" s="88" t="s">
        <v>111</v>
      </c>
      <c r="E13" s="89">
        <v>60</v>
      </c>
      <c r="F13" s="90" t="s">
        <v>93</v>
      </c>
      <c r="G13" s="55" t="s">
        <v>94</v>
      </c>
      <c r="H13" s="59"/>
      <c r="I13" s="59"/>
      <c r="J13" s="55"/>
      <c r="K13" s="55"/>
      <c r="L13" s="55"/>
      <c r="M13" s="55"/>
      <c r="N13" s="56">
        <f>ROUND(L13*ROUND(M13,2),2)</f>
        <v>0</v>
      </c>
      <c r="P13" s="60"/>
    </row>
    <row r="14" spans="1:16" s="9" customFormat="1" ht="24" customHeight="1">
      <c r="A14" s="92"/>
      <c r="B14" s="93"/>
      <c r="C14" s="94"/>
      <c r="D14" s="95"/>
      <c r="E14" s="96"/>
      <c r="F14" s="61"/>
      <c r="G14" s="62"/>
      <c r="H14" s="63"/>
      <c r="I14" s="63"/>
      <c r="J14" s="62"/>
      <c r="K14" s="62"/>
      <c r="L14" s="62"/>
      <c r="M14" s="62"/>
      <c r="N14" s="64"/>
      <c r="P14" s="60"/>
    </row>
    <row r="15" spans="1:16" s="9" customFormat="1" ht="39" customHeight="1">
      <c r="A15" s="61"/>
      <c r="B15" s="165" t="s">
        <v>226</v>
      </c>
      <c r="C15" s="165"/>
      <c r="D15" s="165"/>
      <c r="E15" s="165"/>
      <c r="F15" s="165"/>
      <c r="G15" s="62"/>
      <c r="H15" s="63"/>
      <c r="I15" s="63"/>
      <c r="J15" s="62"/>
      <c r="K15" s="62"/>
      <c r="L15" s="62"/>
      <c r="M15" s="62"/>
      <c r="N15" s="64"/>
      <c r="P15" s="60"/>
    </row>
    <row r="16" spans="1:16" s="9" customFormat="1" ht="24" customHeight="1">
      <c r="A16" s="61"/>
      <c r="B16" s="166" t="s">
        <v>98</v>
      </c>
      <c r="C16" s="166"/>
      <c r="D16" s="166"/>
      <c r="E16" s="166"/>
      <c r="F16" s="166"/>
      <c r="G16" s="62"/>
      <c r="H16" s="63"/>
      <c r="I16" s="63"/>
      <c r="J16" s="62"/>
      <c r="K16" s="62"/>
      <c r="L16" s="62"/>
      <c r="M16" s="62"/>
      <c r="N16" s="64"/>
      <c r="P16" s="60"/>
    </row>
    <row r="17" s="2" customFormat="1" ht="13.5">
      <c r="E17" s="39"/>
    </row>
    <row r="18" spans="2:6" s="2" customFormat="1" ht="32.25" customHeight="1">
      <c r="B18" s="153"/>
      <c r="C18" s="153"/>
      <c r="D18" s="153"/>
      <c r="E18" s="153"/>
      <c r="F18" s="153"/>
    </row>
    <row r="19" s="2" customFormat="1" ht="13.5">
      <c r="E19" s="39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  <row r="85" ht="13.5">
      <c r="P85" s="1"/>
    </row>
  </sheetData>
  <sheetProtection/>
  <mergeCells count="5">
    <mergeCell ref="G2:I2"/>
    <mergeCell ref="H6:I6"/>
    <mergeCell ref="B18:F18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Normal="80" zoomScaleSheetLayoutView="10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21.875" style="1" customWidth="1"/>
    <col min="4" max="4" width="21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66" customHeight="1">
      <c r="A11" s="78" t="s">
        <v>3</v>
      </c>
      <c r="B11" s="88" t="s">
        <v>114</v>
      </c>
      <c r="C11" s="88" t="s">
        <v>115</v>
      </c>
      <c r="D11" s="88" t="s">
        <v>116</v>
      </c>
      <c r="E11" s="89">
        <v>800</v>
      </c>
      <c r="F11" s="14" t="s">
        <v>93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="2" customFormat="1" ht="13.5">
      <c r="E12" s="39"/>
    </row>
    <row r="13" spans="2:6" s="2" customFormat="1" ht="39.75" customHeight="1">
      <c r="B13" s="157" t="s">
        <v>226</v>
      </c>
      <c r="C13" s="157"/>
      <c r="D13" s="157"/>
      <c r="E13" s="157"/>
      <c r="F13" s="157"/>
    </row>
    <row r="14" spans="2:6" s="2" customFormat="1" ht="21" customHeight="1">
      <c r="B14" s="161"/>
      <c r="C14" s="161"/>
      <c r="D14" s="161"/>
      <c r="E14" s="161"/>
      <c r="F14" s="161"/>
    </row>
    <row r="15" spans="2:7" s="2" customFormat="1" ht="21.75" customHeight="1">
      <c r="B15" s="157"/>
      <c r="C15" s="157"/>
      <c r="D15" s="157"/>
      <c r="E15" s="157"/>
      <c r="F15" s="157"/>
      <c r="G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</sheetData>
  <sheetProtection/>
  <mergeCells count="5">
    <mergeCell ref="G2:I2"/>
    <mergeCell ref="H6:I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5"/>
  <sheetViews>
    <sheetView showGridLines="0" view="pageBreakPreview" zoomScale="90" zoomScaleNormal="80" zoomScaleSheetLayoutView="90" zoomScalePageLayoutView="80" workbookViewId="0" topLeftCell="A10">
      <selection activeCell="F11" sqref="F11"/>
    </sheetView>
  </sheetViews>
  <sheetFormatPr defaultColWidth="9.125" defaultRowHeight="12.75"/>
  <cols>
    <col min="1" max="1" width="5.125" style="1" customWidth="1"/>
    <col min="2" max="2" width="23.6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SUM(N11:N12)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60</v>
      </c>
      <c r="B10" s="5" t="s">
        <v>16</v>
      </c>
      <c r="C10" s="5" t="s">
        <v>17</v>
      </c>
      <c r="D10" s="5" t="s">
        <v>86</v>
      </c>
      <c r="E10" s="36" t="s">
        <v>84</v>
      </c>
      <c r="F10" s="14"/>
      <c r="G10" s="5" t="str">
        <f>"Nazwa handlowa /
"&amp;C10&amp;" / 
"&amp;D10</f>
        <v>Nazwa handlowa /
Dawka / 
Postać/ 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53</v>
      </c>
      <c r="M10" s="5" t="s">
        <v>54</v>
      </c>
      <c r="N10" s="5" t="s">
        <v>18</v>
      </c>
    </row>
    <row r="11" spans="1:14" ht="90" customHeight="1">
      <c r="A11" s="78" t="s">
        <v>3</v>
      </c>
      <c r="B11" s="88" t="s">
        <v>188</v>
      </c>
      <c r="C11" s="88" t="s">
        <v>117</v>
      </c>
      <c r="D11" s="88" t="s">
        <v>118</v>
      </c>
      <c r="E11" s="89">
        <v>200</v>
      </c>
      <c r="F11" s="21" t="s">
        <v>93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pans="1:17" ht="75" customHeight="1">
      <c r="A12" s="78" t="s">
        <v>4</v>
      </c>
      <c r="B12" s="21" t="s">
        <v>188</v>
      </c>
      <c r="C12" s="21" t="s">
        <v>119</v>
      </c>
      <c r="D12" s="21" t="s">
        <v>120</v>
      </c>
      <c r="E12" s="69">
        <v>540</v>
      </c>
      <c r="F12" s="21" t="s">
        <v>93</v>
      </c>
      <c r="G12" s="15" t="s">
        <v>77</v>
      </c>
      <c r="H12" s="21"/>
      <c r="I12" s="21"/>
      <c r="J12" s="21"/>
      <c r="K12" s="21"/>
      <c r="L12" s="15"/>
      <c r="M12" s="21"/>
      <c r="N12" s="17">
        <f>ROUND(L12*ROUND(M12,2),2)</f>
        <v>0</v>
      </c>
      <c r="Q12" s="1"/>
    </row>
    <row r="13" spans="1:17" ht="24.75" customHeight="1">
      <c r="A13" s="92"/>
      <c r="B13" s="51"/>
      <c r="C13" s="51"/>
      <c r="D13" s="51"/>
      <c r="E13" s="71"/>
      <c r="F13" s="9"/>
      <c r="G13" s="44"/>
      <c r="H13" s="9"/>
      <c r="I13" s="9"/>
      <c r="J13" s="9"/>
      <c r="K13" s="9"/>
      <c r="L13" s="44"/>
      <c r="M13" s="9"/>
      <c r="N13" s="46"/>
      <c r="Q13" s="1"/>
    </row>
    <row r="14" spans="1:17" ht="38.25" customHeight="1">
      <c r="A14" s="70"/>
      <c r="B14" s="148" t="s">
        <v>226</v>
      </c>
      <c r="C14" s="148"/>
      <c r="D14" s="148"/>
      <c r="E14" s="148"/>
      <c r="F14" s="148"/>
      <c r="G14" s="44"/>
      <c r="H14" s="9"/>
      <c r="I14" s="9"/>
      <c r="J14" s="9"/>
      <c r="K14" s="9"/>
      <c r="L14" s="44"/>
      <c r="M14" s="9"/>
      <c r="N14" s="46"/>
      <c r="Q14" s="1"/>
    </row>
    <row r="15" spans="2:17" ht="21.75" customHeight="1">
      <c r="B15" s="157" t="s">
        <v>98</v>
      </c>
      <c r="C15" s="157"/>
      <c r="D15" s="157"/>
      <c r="Q15" s="1"/>
    </row>
    <row r="16" ht="31.5" customHeight="1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</sheetData>
  <sheetProtection/>
  <mergeCells count="4">
    <mergeCell ref="G2:I2"/>
    <mergeCell ref="H6:I6"/>
    <mergeCell ref="B15:D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="90" zoomScaleNormal="80" zoomScaleSheetLayoutView="90" zoomScalePageLayoutView="80" workbookViewId="0" topLeftCell="A1">
      <selection activeCell="F11" sqref="F11"/>
    </sheetView>
  </sheetViews>
  <sheetFormatPr defaultColWidth="9.125" defaultRowHeight="12.75"/>
  <cols>
    <col min="1" max="1" width="5.125" style="1" customWidth="1"/>
    <col min="2" max="2" width="23.375" style="1" customWidth="1"/>
    <col min="3" max="3" width="20.875" style="1" customWidth="1"/>
    <col min="4" max="4" width="23.6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20.5039062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DFP.271.91.2019.LS</v>
      </c>
      <c r="N1" s="37" t="s">
        <v>79</v>
      </c>
      <c r="S1" s="2"/>
      <c r="T1" s="2"/>
    </row>
    <row r="2" spans="7:9" ht="13.5">
      <c r="G2" s="157"/>
      <c r="H2" s="157"/>
      <c r="I2" s="157"/>
    </row>
    <row r="3" ht="13.5">
      <c r="N3" s="37" t="s">
        <v>85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58">
        <f>SUM(N11:N11)</f>
        <v>0</v>
      </c>
      <c r="I6" s="159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9.25" customHeight="1">
      <c r="A10" s="5" t="s">
        <v>60</v>
      </c>
      <c r="B10" s="5" t="s">
        <v>16</v>
      </c>
      <c r="C10" s="5" t="s">
        <v>17</v>
      </c>
      <c r="D10" s="5" t="s">
        <v>76</v>
      </c>
      <c r="E10" s="36" t="s">
        <v>84</v>
      </c>
      <c r="F10" s="14"/>
      <c r="G10" s="5" t="str">
        <f>"Nazwa handlowa /
"&amp;C10&amp;" / 
"&amp;D10</f>
        <v>Nazwa handlowa /
Dawka / 
Postać /Opakowanie</v>
      </c>
      <c r="H10" s="5" t="s">
        <v>80</v>
      </c>
      <c r="I10" s="5" t="str">
        <f>B10</f>
        <v>Skład</v>
      </c>
      <c r="J10" s="5" t="s">
        <v>224</v>
      </c>
      <c r="K10" s="5"/>
      <c r="L10" s="5" t="s">
        <v>125</v>
      </c>
      <c r="M10" s="5" t="s">
        <v>126</v>
      </c>
      <c r="N10" s="5" t="s">
        <v>18</v>
      </c>
    </row>
    <row r="11" spans="1:14" ht="86.25" customHeight="1">
      <c r="A11" s="21" t="s">
        <v>3</v>
      </c>
      <c r="B11" s="97" t="s">
        <v>121</v>
      </c>
      <c r="C11" s="97" t="s">
        <v>122</v>
      </c>
      <c r="D11" s="97" t="s">
        <v>123</v>
      </c>
      <c r="E11" s="98">
        <v>650</v>
      </c>
      <c r="F11" s="21" t="s">
        <v>124</v>
      </c>
      <c r="G11" s="15" t="s">
        <v>77</v>
      </c>
      <c r="H11" s="58"/>
      <c r="I11" s="58"/>
      <c r="J11" s="16"/>
      <c r="K11" s="16"/>
      <c r="L11" s="15"/>
      <c r="M11" s="15"/>
      <c r="N11" s="17">
        <f>ROUND(L11*ROUND(M11,2),2)</f>
        <v>0</v>
      </c>
    </row>
    <row r="12" spans="1:17" ht="13.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57" t="s">
        <v>226</v>
      </c>
      <c r="C13" s="157"/>
      <c r="D13" s="157"/>
      <c r="E13" s="157"/>
      <c r="F13" s="157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57"/>
      <c r="C14" s="164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</sheetData>
  <sheetProtection/>
  <mergeCells count="4">
    <mergeCell ref="G2:I2"/>
    <mergeCell ref="H6:I6"/>
    <mergeCell ref="B14:C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2019-12-04T07:02:38Z</dcterms:modified>
  <cp:category/>
  <cp:version/>
  <cp:contentType/>
  <cp:contentStatus/>
</cp:coreProperties>
</file>