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818" firstSheet="27" activeTab="38"/>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s>
  <definedNames/>
  <calcPr fullCalcOnLoad="1"/>
</workbook>
</file>

<file path=xl/sharedStrings.xml><?xml version="1.0" encoding="utf-8"?>
<sst xmlns="http://schemas.openxmlformats.org/spreadsheetml/2006/main" count="1787" uniqueCount="578">
  <si>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</si>
  <si>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</si>
  <si>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</si>
  <si>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</si>
  <si>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</si>
  <si>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</si>
  <si>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</si>
  <si>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</si>
  <si>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</si>
  <si>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</si>
  <si>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</si>
  <si>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</si>
  <si>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</si>
  <si>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</si>
  <si>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</si>
  <si>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</si>
  <si>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</si>
  <si>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</si>
  <si>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</si>
  <si>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</si>
  <si>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</si>
  <si>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</si>
  <si>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</si>
  <si>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</si>
  <si>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</si>
  <si>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</si>
  <si>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</si>
  <si>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</si>
  <si>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</si>
  <si>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</si>
  <si>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</si>
  <si>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</si>
  <si>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</si>
  <si>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</si>
  <si>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</si>
  <si>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</si>
  <si>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</si>
  <si>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</si>
  <si>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</si>
  <si>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Ilość sztuk w opakowaniu jednostkowym</t>
  </si>
  <si>
    <t>Oferowana ilość opakowań jednostkowych</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</si>
  <si>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</si>
  <si>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</si>
  <si>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</si>
  <si>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</si>
  <si>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</si>
  <si>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</si>
  <si>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</si>
  <si>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</si>
  <si>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</si>
  <si>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</si>
  <si>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</si>
  <si>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</si>
  <si>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</si>
  <si>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</si>
  <si>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</si>
  <si>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</si>
  <si>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</si>
  <si>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Postać /Opakowanie</t>
  </si>
  <si>
    <t>Załącznik nr 1 do specyfikacji</t>
  </si>
  <si>
    <t>załącznik nr 1a do specyfikacji</t>
  </si>
  <si>
    <t>Podmiot Odpowiedzialny</t>
  </si>
  <si>
    <t>Kod EAN</t>
  </si>
  <si>
    <t>Ilość</t>
  </si>
  <si>
    <t>załącznik nr ….. do umowy</t>
  </si>
  <si>
    <t>Postać/ Opakowanie</t>
  </si>
  <si>
    <t>100 mg</t>
  </si>
  <si>
    <t xml:space="preserve">Ilość </t>
  </si>
  <si>
    <t>25 mg</t>
  </si>
  <si>
    <t>Nazwa handlowa:
Dawka: 
Postać / Opakowanie:</t>
  </si>
  <si>
    <t>Oświadczamy, że zamówienie będziemy wykonywać do czasu wyczerpania kwoty wynagrodzenia umownego, nie dłużej jednak niż przez 18 miesięcy od dnia zawarcia umowy.</t>
  </si>
  <si>
    <t>sztuk</t>
  </si>
  <si>
    <t>opakowań</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</si>
  <si>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</si>
  <si>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</si>
  <si>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</si>
  <si>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</si>
  <si>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</si>
  <si>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</si>
  <si>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</si>
  <si>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</si>
  <si>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</si>
  <si>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</si>
  <si>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</si>
  <si>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</si>
  <si>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</si>
  <si>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</si>
  <si>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</si>
  <si>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</si>
  <si>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</si>
  <si>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postać stała doustna</t>
  </si>
  <si>
    <t>500 mg</t>
  </si>
  <si>
    <t>13.</t>
  </si>
  <si>
    <t>14.</t>
  </si>
  <si>
    <t>15.</t>
  </si>
  <si>
    <t>16.</t>
  </si>
  <si>
    <t>17.</t>
  </si>
  <si>
    <t>18.</t>
  </si>
  <si>
    <t>19.</t>
  </si>
  <si>
    <t>20.</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</si>
  <si>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</si>
  <si>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</si>
  <si>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</si>
  <si>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</si>
  <si>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</si>
  <si>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</si>
  <si>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</si>
  <si>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</si>
  <si>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</si>
  <si>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</si>
  <si>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</si>
  <si>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</si>
  <si>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</si>
  <si>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</si>
  <si>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</si>
  <si>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</si>
  <si>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</si>
  <si>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</si>
  <si>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</si>
  <si>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</si>
  <si>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</si>
  <si>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</si>
  <si>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</si>
  <si>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</si>
  <si>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</si>
  <si>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</si>
  <si>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</si>
  <si>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</si>
  <si>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</si>
  <si>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Dostawa róznych  produktów do Apteki Szpitala Uniwersyteckiego w Krakowie</t>
  </si>
  <si>
    <t>Postać / opakowanie</t>
  </si>
  <si>
    <t>250 mg</t>
  </si>
  <si>
    <t>* wymagany jeden podmiot odpowiedzialny</t>
  </si>
  <si>
    <t>300 mg</t>
  </si>
  <si>
    <t>stała postać doustna</t>
  </si>
  <si>
    <t>Postać/Opakowanie</t>
  </si>
  <si>
    <t>10 mg</t>
  </si>
  <si>
    <t>20 mg</t>
  </si>
  <si>
    <t>5 mg</t>
  </si>
  <si>
    <t>21.</t>
  </si>
  <si>
    <t>22.</t>
  </si>
  <si>
    <t>23.</t>
  </si>
  <si>
    <t>24.</t>
  </si>
  <si>
    <t>25.</t>
  </si>
  <si>
    <t>26.</t>
  </si>
  <si>
    <t>27.</t>
  </si>
  <si>
    <t>28.</t>
  </si>
  <si>
    <t>29.</t>
  </si>
  <si>
    <t>30.</t>
  </si>
  <si>
    <t>31.</t>
  </si>
  <si>
    <t>32.</t>
  </si>
  <si>
    <t>33.</t>
  </si>
  <si>
    <t>50 mg</t>
  </si>
  <si>
    <t>Gliclazide</t>
  </si>
  <si>
    <t>60 mg</t>
  </si>
  <si>
    <t xml:space="preserve">tabl. o zmodyf. uwalnianiu </t>
  </si>
  <si>
    <t>Indapamide</t>
  </si>
  <si>
    <t>1,5 mg</t>
  </si>
  <si>
    <t xml:space="preserve">tabl. powl. o przedł. uwalnianiu </t>
  </si>
  <si>
    <t>Ivabradine *</t>
  </si>
  <si>
    <t>tabletki powlekane</t>
  </si>
  <si>
    <t>7,5 mg</t>
  </si>
  <si>
    <t>Perindopril arginine *</t>
  </si>
  <si>
    <t>5 mg + 5 mg</t>
  </si>
  <si>
    <t>Tianeptine sodium</t>
  </si>
  <si>
    <t>12,5 mg</t>
  </si>
  <si>
    <t>Trimetazidine dihydrochloride</t>
  </si>
  <si>
    <t>35 mg</t>
  </si>
  <si>
    <t>0,25 g</t>
  </si>
  <si>
    <t>0,5 g</t>
  </si>
  <si>
    <t>roztwór do wstrzykiwań, amp</t>
  </si>
  <si>
    <t>34.</t>
  </si>
  <si>
    <t>35.</t>
  </si>
  <si>
    <t>36.</t>
  </si>
  <si>
    <t>37.</t>
  </si>
  <si>
    <t>38.</t>
  </si>
  <si>
    <t>39.</t>
  </si>
  <si>
    <t>40.</t>
  </si>
  <si>
    <t>41.</t>
  </si>
  <si>
    <t>42.</t>
  </si>
  <si>
    <t>43.</t>
  </si>
  <si>
    <t>44.</t>
  </si>
  <si>
    <t>45.</t>
  </si>
  <si>
    <t>46.</t>
  </si>
  <si>
    <t>47.</t>
  </si>
  <si>
    <t>48.</t>
  </si>
  <si>
    <t>49.</t>
  </si>
  <si>
    <t>50.</t>
  </si>
  <si>
    <t>51.</t>
  </si>
  <si>
    <t>52.</t>
  </si>
  <si>
    <t>53.</t>
  </si>
  <si>
    <t>54.</t>
  </si>
  <si>
    <t>30 mg</t>
  </si>
  <si>
    <t>Erdosteinum</t>
  </si>
  <si>
    <t>tabletki ulegające rozpadowi w jamie ustnej</t>
  </si>
  <si>
    <t>Paracetamolum</t>
  </si>
  <si>
    <t xml:space="preserve">czopki doodbytnicze </t>
  </si>
  <si>
    <t>Albendazolum</t>
  </si>
  <si>
    <t>roztwór do wstrzykiwań, fiol.</t>
  </si>
  <si>
    <t>Thiethylperazinum</t>
  </si>
  <si>
    <t>6,5 mg/ml</t>
  </si>
  <si>
    <t>Normalna immunoglobulina ludzka do stosowania dożylnego (IVIg)</t>
  </si>
  <si>
    <t>1 ml zawiera : białko ludzkiego osocza 50 mg w tym co najmniej 95% normalnej immunoglobuliny, IgM 6 mg, IgA 6 mg, IgG 38 mg (ok. 63% IgG1, 26% IgG2, 4 % IgG3, 7% IgG4)*</t>
  </si>
  <si>
    <t>roztwór do inf. dożylnych do zakupu po 2,5 g i 5 g</t>
  </si>
  <si>
    <t>* wskazania wg CHPL m.in.: "leczenie zakażeń bakteryjnych przy równoczesnym stosowaniu antybiotyków"</t>
  </si>
  <si>
    <t>10 mg/ml, 5 ml</t>
  </si>
  <si>
    <t>*wymagany jeden podmiot odpowiedzialny</t>
  </si>
  <si>
    <t>Wymiary</t>
  </si>
  <si>
    <t>roztwór do wstrzykiwań</t>
  </si>
  <si>
    <t># jeżeli wybór oferty będzie prowadził do powstania u Zamawiającego obowiązku podatkowego, zgodnie z przepisami o podatku od towarów i usług, należy podać cenę netto.</t>
  </si>
  <si>
    <t>Cena brutto#:</t>
  </si>
  <si>
    <t>Cena brutto # jednego opakowania jednostkowego</t>
  </si>
  <si>
    <t>dla dawki 2,5 g:
Nazwa handlowa:
Dawka: 
Postać / Opakowanie:
dla dawki 5 g:
Nazwa handlowa:
Dawka: 
Postać / Opakowanie:</t>
  </si>
  <si>
    <t>Oferowana ilość dawek a 2,5 g</t>
  </si>
  <si>
    <t>Producent (poz. 1, 34)
Podmiot Odpowiedzialny (poz. 2-33, 35-61, 65-77)
Wytwórca (poz. 62-64)</t>
  </si>
  <si>
    <t>Wytwórca</t>
  </si>
  <si>
    <t>Kod EAN (poz. 1, 34, 62-64 -jeżeli dotyczy)
Klasa wyrobu medycznego (poz. 62-64)</t>
  </si>
  <si>
    <t>Kod EAN (jeżeli dotyczy)</t>
  </si>
  <si>
    <t>^ możliwe czasowe dopuszczenie</t>
  </si>
  <si>
    <t>DFP.271.145.2021.BM</t>
  </si>
  <si>
    <t>Oświadczamy, że oferowane przez nas w części 1 – 30; 31 (poz. 1 – 34, 36 – 39, 41 – 52); 32 – 37; 38 (poz. 5 – 13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</si>
  <si>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31 (poz. 35, 40); 39 – 42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</si>
  <si>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31 (poz. 53); 38 (poz. 1 – 4)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</si>
  <si>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Epoetin beta</t>
  </si>
  <si>
    <t>do zakupu w dawkach:  500, 2000, 3000, 4000, 5000 j.m.</t>
  </si>
  <si>
    <t>roztwór do wstrz.; amp.-strz. a 0,3 ml</t>
  </si>
  <si>
    <t>dawek 
a 2000 j.m.</t>
  </si>
  <si>
    <t>dla dawki 500 j.m.
Nazwa handlowa:
Dawka: 
Postać / Opakowanie:
dla dawki 2000 j.m.
Nazwa handlowa:
Dawka: 
Postać / Opakowanie:
dla dawki 3000 j.m.
Nazwa handlowa:
Dawka: 
Postać / Opakowanie:
dla dawki 4000 j.m.
Nazwa handlowa:
Dawka: 
Postać / Opakowanie:
dla dawki 5000 j.m.
Nazwa handlowa:
Dawka: 
Postać / Opakowanie:</t>
  </si>
  <si>
    <t xml:space="preserve">dla dawki 500 j.m.
dla dawki 2000 j.m.
dla dawki 3000 j.m.
dla dawki 4000 j.m.
dla dawki 5000 j.m.
</t>
  </si>
  <si>
    <t>Micafungin *</t>
  </si>
  <si>
    <t>50 mg; 10 ml</t>
  </si>
  <si>
    <t>proszek do sporządzania roztworu do infuzji, fiol.</t>
  </si>
  <si>
    <t>100 mg; 10 ml</t>
  </si>
  <si>
    <t xml:space="preserve">* wymagany jeden podmiot odpowiedzialny </t>
  </si>
  <si>
    <t>Thyrotrophin alfa</t>
  </si>
  <si>
    <t>0,9 mg</t>
  </si>
  <si>
    <t>proszek do sporządzania
roztworu do wstrzykiwań; fiol.</t>
  </si>
  <si>
    <t>Regadenosonum</t>
  </si>
  <si>
    <t>400 mcg/5 ml</t>
  </si>
  <si>
    <t>Jeden ml roztworu zawiera 50 mg immunoglobuliny ludzkiej normalnej (IVIg), której co najmniej 95% stanowi IgG.Rozkład podklas IgG wynosi w przybliżeniu 62,1% IgG1, 34,8% IgG2, 2,5 % IgG3,0,6% IgG4. Maksymalna zawartość IgA to 50mcg/ml **</t>
  </si>
  <si>
    <t xml:space="preserve">Do zakupu w dawkach: 2,5g i 5g i 10g </t>
  </si>
  <si>
    <t>roztwór do infuzji, butelka*</t>
  </si>
  <si>
    <t>dawek a 2,5 g</t>
  </si>
  <si>
    <t>dla dawki 2,5 g:
Nazwa handlowa:
Dawka: 
Postać / Opakowanie:
dla dawki 5 g:
Nazwa handlowa:
Dawka: 
Postać / Opakowanie:
dla dawki 10 g:
Nazwa handlowa:
Dawka: 
Postać / Opakowanie:</t>
  </si>
  <si>
    <t xml:space="preserve">dla dawki 2,5 g:
dla dawki 5 g:
dla dawki 10 g:
</t>
  </si>
  <si>
    <t>** lek stosowany poza programem lekowym</t>
  </si>
  <si>
    <t>dla dawki 2,5 g:
dla dawki 5 g:
dla dawki 10 g:</t>
  </si>
  <si>
    <t>Cena brutto # jednej dawki 
a 2,5 g</t>
  </si>
  <si>
    <t>Nitroxolinum</t>
  </si>
  <si>
    <t xml:space="preserve">250 mg </t>
  </si>
  <si>
    <t>kapsułki miękkie*</t>
  </si>
  <si>
    <t>* opakowanie max 30 szt</t>
  </si>
  <si>
    <t>Palonosetron</t>
  </si>
  <si>
    <t>50 mcg/ml, 5 ml</t>
  </si>
  <si>
    <t>Iohexolum *</t>
  </si>
  <si>
    <t>647 mg/ml, 50 ml</t>
  </si>
  <si>
    <t>roztwór do wstrzykiwań, butel.</t>
  </si>
  <si>
    <t>755 mg/ml, 50 ml</t>
  </si>
  <si>
    <t>755 mg/ml, 100 ml</t>
  </si>
  <si>
    <t>Iohexolum</t>
  </si>
  <si>
    <t>755 mg/ml, 500 ml</t>
  </si>
  <si>
    <t>Acidum gadotericum*</t>
  </si>
  <si>
    <t>0,5 mmol/ml; 10 ml</t>
  </si>
  <si>
    <t xml:space="preserve">roztwór do wstrzykiwań; 10 fiolek </t>
  </si>
  <si>
    <t>0,5 mmol/ml; 15 ml</t>
  </si>
  <si>
    <t>0,5 mmol/ml; 20 ml</t>
  </si>
  <si>
    <t>0,5 mmol/ml; 50 ml</t>
  </si>
  <si>
    <t>roztwór do wstrzykiwań; 10 butelek</t>
  </si>
  <si>
    <t>^^Lek niezbędny przy mobilizacji zdrowych dawców komórek krwiotwórczych. Mobilizacja zdrowych dawców oryginalnym preparatem wynika z umów zawartych między Szpitalem Uniwersyteckim a DKMS, Medigen oraz RCiK Kielce. Procedury mobilizacji dawców Neupogenem 48 mln nie są rozliczane z NFZ, fakturowane są bezpośrednio Ośrodki Dawców Szpiku. Konieczność zabezpieczenia ciągłości terapii.</t>
  </si>
  <si>
    <t>Filgrastimum ^^</t>
  </si>
  <si>
    <t>roztwór do wstrz.; amp.-strzyk.</t>
  </si>
  <si>
    <t>Dimeglumini gadobenas*</t>
  </si>
  <si>
    <t>529 mg/ml
(0,5
mmol/ml)</t>
  </si>
  <si>
    <t>roztwór do
wstrzykiwań
dożylnych/ 1 fiol. 10 ml</t>
  </si>
  <si>
    <t xml:space="preserve">roztwór do
wstrzykiwań
dożylnych/1 fiol. 20 ml </t>
  </si>
  <si>
    <t>METHYLTHIONINE CHLORIDE</t>
  </si>
  <si>
    <t>5 mg/ml; 10 ml</t>
  </si>
  <si>
    <t>1 g</t>
  </si>
  <si>
    <t>proszek do sporządzania roztworu do wstrzykiwań, fiolka</t>
  </si>
  <si>
    <t>2 g</t>
  </si>
  <si>
    <t>proszek do sporządzania roztworu do wstrzykiwań lub infuzji, fiolka</t>
  </si>
  <si>
    <r>
      <t xml:space="preserve"> </t>
    </r>
    <r>
      <rPr>
        <vertAlign val="superscript"/>
        <sz val="11"/>
        <color indexed="8"/>
        <rFont val="Garamond"/>
        <family val="1"/>
      </rPr>
      <t>3</t>
    </r>
    <r>
      <rPr>
        <sz val="11"/>
        <color indexed="8"/>
        <rFont val="Garamond"/>
        <family val="1"/>
      </rPr>
      <t xml:space="preserve"> wymagany jeden podmiot odpowiedzialny</t>
    </r>
  </si>
  <si>
    <r>
      <t>Ceftriaxonum</t>
    </r>
    <r>
      <rPr>
        <vertAlign val="superscript"/>
        <sz val="11"/>
        <rFont val="Garamond"/>
        <family val="1"/>
      </rPr>
      <t>3</t>
    </r>
  </si>
  <si>
    <t>Aripiprazole</t>
  </si>
  <si>
    <t>7,5 mg/ml; 1,3 ml</t>
  </si>
  <si>
    <t>* w przypadku tej samej substancji czynnej wymagany ten sam podmiot odpowiedzialny</t>
  </si>
  <si>
    <t>^^ z możliwośćią stosowania u pacjentów, którym wszczepia się stent w czasie zabiegu przezskórnej angioplastyki wieńcowej, w skojarzeniu z kwasem acetylosalicylowym</t>
  </si>
  <si>
    <t>Adenosinum</t>
  </si>
  <si>
    <t>3mg/ml; 2 ml</t>
  </si>
  <si>
    <t>roztwór do wstrzykiwań; fiol</t>
  </si>
  <si>
    <t>Clopidogrel^^</t>
  </si>
  <si>
    <t>tabl. powl.</t>
  </si>
  <si>
    <t>Insulin glargine</t>
  </si>
  <si>
    <t>100 j./ml , 3 ml</t>
  </si>
  <si>
    <t>roztwór do wstrzykiwań; wstrzykiwacze, opakowanie typu solostar</t>
  </si>
  <si>
    <t>Natrii valproas</t>
  </si>
  <si>
    <t>288,2 mg/5 ml; 150 ml</t>
  </si>
  <si>
    <t>syrop</t>
  </si>
  <si>
    <t>Isosorbidi mononitras*</t>
  </si>
  <si>
    <t>Isosorbidi mononitras</t>
  </si>
  <si>
    <t>tabletki  o przedłużonym uwalnianiu</t>
  </si>
  <si>
    <t>Milrinonum</t>
  </si>
  <si>
    <t>1 mg/ml</t>
  </si>
  <si>
    <t>roztwór do wstrzykiwań, amp.</t>
  </si>
  <si>
    <t>Natrii valproas + Acidum valproicum*</t>
  </si>
  <si>
    <t>200 mg + 87 mg</t>
  </si>
  <si>
    <t>tabletki powlekane  o przedłużonym uwalnianiu</t>
  </si>
  <si>
    <t>333 mg + 145 mg</t>
  </si>
  <si>
    <t>tabletki powlekane o przedłużonym uwalnianiu</t>
  </si>
  <si>
    <t>Enoxaparinum natricum</t>
  </si>
  <si>
    <t>100 mg/1 ml</t>
  </si>
  <si>
    <t>roztwór do wstrzyk. podsk. lub do lini tętn. ukł. dial., amp.-strzyk.</t>
  </si>
  <si>
    <t>Levofloxacinum*</t>
  </si>
  <si>
    <t>roztwór do infuzji, fiol.</t>
  </si>
  <si>
    <t>Pantoprazolum</t>
  </si>
  <si>
    <t>40mg</t>
  </si>
  <si>
    <t>proszek do sporządzania roztworu do wstrzykiwań, fiol.</t>
  </si>
  <si>
    <t>Kalii chloridum</t>
  </si>
  <si>
    <t>782 mg
K+/10 ml</t>
  </si>
  <si>
    <t>syrop, 150 ml</t>
  </si>
  <si>
    <t>Dabigatranum etexilatum*</t>
  </si>
  <si>
    <t>110 mg</t>
  </si>
  <si>
    <t>150 mg</t>
  </si>
  <si>
    <t>Glucosum*</t>
  </si>
  <si>
    <t>50 mg/ml, 250 ml</t>
  </si>
  <si>
    <t>worek nie zawierający PCV do sporządzania preparatów z cytostatykami w dodatkowym opakowaniu zewnętrznym zapewniającym sterylność.Z końcówką umożliwiającą podłączenie strzykawki luer lock, przeznaczony do pracy w systemie bezigłowym, bez potrzeby użycia dodatkowych urządzeń typu cytoluer</t>
  </si>
  <si>
    <t>50 mg/ml, 500 ml</t>
  </si>
  <si>
    <t>Clindamycinum *</t>
  </si>
  <si>
    <t>150mg/ml; 2ml</t>
  </si>
  <si>
    <t>roztwór do wstrzykiwań domięśniowych i infuzji dożylnych, amp lub fiol.</t>
  </si>
  <si>
    <t>150mg/ml; 4ml</t>
  </si>
  <si>
    <t>Urapidilum*</t>
  </si>
  <si>
    <t>25 mg/5 ml</t>
  </si>
  <si>
    <t>roztwór do
wstrzykiwań, amp</t>
  </si>
  <si>
    <t>50 mg/ 10 ml</t>
  </si>
  <si>
    <t>opakowań x 2 worki</t>
  </si>
  <si>
    <t>Wapń, Magnez, Sód, Chlorki, Mleczan, Potas, Wodorowęglan, Glukoza*</t>
  </si>
  <si>
    <t xml:space="preserve"> Do zakupu produkty zawartością Potasu 2 i 4 mmol/l; Wapń 1,75 mmol/l; Magnez 0,5mmol/l; Sód 140 mmol/l; Mleczany 3 mmol/l; Wodorowęglany 32 mmol/l;  Glukoza 6,1mmol/l; zakładana osmolarność 301 mOsm/l przy zawartości 4 mmol/l Potasu.</t>
  </si>
  <si>
    <t>2 worki dwukomorowe 5000 ml</t>
  </si>
  <si>
    <t>Wapń, Magnez, Sód, Chlorki, Mleczan, Wodorowęglan*</t>
  </si>
  <si>
    <t>Wapń 1,75 mmol/l; Magnez 0,5mmol/l; Sód 140 mmol/l; Chlorki 109,5 mmol/l; Mleczany 3 mmol/l; Wodorowęglany 32 mmol/l; zakładana osmolarność 287 mOsm/l</t>
  </si>
  <si>
    <t>Wapń, Magnez, Sód, Chlorki, Potas, Wodorowęglan, Wodorofosfaran *</t>
  </si>
  <si>
    <t>Wapń 1,25 mmol/l; Magnez 0,6 mmol/l; Sód 140 mmol/l;  Chlorki 115,9 mmol/l; Potas 4 mmol/l; Wodorowęglan 30 mmol/l; Wodorofosforan 1,2 mmol/l;</t>
  </si>
  <si>
    <t>roztwór do hemofiltracji i hemodializy; 2 worki dwukomorowe 5000 ml</t>
  </si>
  <si>
    <t>Płyn dializacyjny buforowany dwuwęglanem w nerkowej terapii zastępczej bez wapnia: Glukoza;  Wodorowęglan; Mleczan; Sód; Potas; Magnez; Chlorki; *</t>
  </si>
  <si>
    <t>Sód 140 mmol/l; Potas 4 mmol/l; Wapń 0 mmol/l; Magnez 0,75 mmol/l; Chlorki 122 mmol/l; Wodorowęglan 22 mmol/l; Wodorofosforan 1 mmol/l; osmolarność 290 mOsm/l</t>
  </si>
  <si>
    <t xml:space="preserve">2 worki dwukomorowe 5000 ml </t>
  </si>
  <si>
    <t>Antykoagulant cytrynianowy: Cytrynian;  Sód; Chlorki *</t>
  </si>
  <si>
    <t xml:space="preserve">Antykoagulant cytrynianowy: Cytrynian 18 mmol/l Sód 140 mmol/l ; Chlorki 86 mmol/l; 
</t>
  </si>
  <si>
    <t>* wymagany jeden podmiot odpowiedzialny oraz worki z otworami do powieszenia pasujące do uchwytów aparatu Prismaflex umożliwiające równomierne rozłożenie cieżaru. Połączenie z drenami: gumowa membrana do przekłuwania, bez konieczności przełamywania zatyczki.</t>
  </si>
  <si>
    <t xml:space="preserve">2. </t>
  </si>
  <si>
    <t>*  wymagany jeden podmiot odpowiedzialny</t>
  </si>
  <si>
    <t>Olanzapina *</t>
  </si>
  <si>
    <t>Ticagrelor</t>
  </si>
  <si>
    <t>90 mg</t>
  </si>
  <si>
    <t>Ampicilinum</t>
  </si>
  <si>
    <t>0,5g</t>
  </si>
  <si>
    <t>proszek do sporządzania roztworu do wstrzykiwań</t>
  </si>
  <si>
    <t xml:space="preserve">* wymagany jeden podmiot odpowiedzialny      </t>
  </si>
  <si>
    <t>Wyciąg alergenowy jadów owadów błonkoskrzydłych osy adsorbowanych na Al(OH)3, podtrzymujący *</t>
  </si>
  <si>
    <t>Do zakupu :      100 000 SQ-U/ml; 5 ml</t>
  </si>
  <si>
    <t xml:space="preserve">zawiesina do wstrz., fiol. </t>
  </si>
  <si>
    <t>Zawiera wyciąg alergenowy jadów owadów błonkoskrzydłych pszczoły adsorbowanych na Al(OH)3, podtrzymujący *</t>
  </si>
  <si>
    <t>Do zakupu :     100 000 SQ-U/ml; 5 ml</t>
  </si>
  <si>
    <t>Etamsylatum</t>
  </si>
  <si>
    <t>125 mg/ml; 2 ml</t>
  </si>
  <si>
    <t>roztwór do
wstrzykiwań</t>
  </si>
  <si>
    <t>* Wymagany jeden podmiot odpowiedzialny</t>
  </si>
  <si>
    <t>*** Opakowanie nie większe niż 30 sztuk.</t>
  </si>
  <si>
    <t>400 mg</t>
  </si>
  <si>
    <t>tabletki do rozgryzania i żucia</t>
  </si>
  <si>
    <t>Alprostadilum</t>
  </si>
  <si>
    <t>60 mcg</t>
  </si>
  <si>
    <t>proszek do
sporządzania
roztworu do infuzji</t>
  </si>
  <si>
    <t>Amikacinum *</t>
  </si>
  <si>
    <t>roztwór do wstrzykiwań i infuzji, fiolka</t>
  </si>
  <si>
    <t>Aripiprazolum*</t>
  </si>
  <si>
    <t>15 mg</t>
  </si>
  <si>
    <t xml:space="preserve">Atovaquonum + Proguanili
hydrochloridum </t>
  </si>
  <si>
    <t>250 mg +
100 mg</t>
  </si>
  <si>
    <t>Benzathini benzylpenicillinum^</t>
  </si>
  <si>
    <t>1,2 mln j.m.</t>
  </si>
  <si>
    <t>1 fiol + rozp. 4 ml</t>
  </si>
  <si>
    <t>Butaconazoli nitras</t>
  </si>
  <si>
    <t>20 mg/g; 5 g</t>
  </si>
  <si>
    <t>1 aplikator 5 g</t>
  </si>
  <si>
    <t>Calcifediolum</t>
  </si>
  <si>
    <t>150 µg/ml; 10 ml</t>
  </si>
  <si>
    <t>krople doustne, roztwór, fl. 10 ml</t>
  </si>
  <si>
    <t>Dextromethorphani
hydrobromidum</t>
  </si>
  <si>
    <t>Eplerenonum *</t>
  </si>
  <si>
    <t>35 mg/ml; 100 ml</t>
  </si>
  <si>
    <t>proszek do
sporządzania
zawiesiny doustnej, butelka</t>
  </si>
  <si>
    <t>Eter poliwinylobutylowy</t>
  </si>
  <si>
    <t>200 g</t>
  </si>
  <si>
    <t>roztwór, butelka</t>
  </si>
  <si>
    <t>Fenofibratum*</t>
  </si>
  <si>
    <t>160 mg</t>
  </si>
  <si>
    <t>tabletka powlekana</t>
  </si>
  <si>
    <t>215 mg</t>
  </si>
  <si>
    <t>Flutamidum ^^ opakowanie nie większe niż 30 szt</t>
  </si>
  <si>
    <t>Glyceroli trinitras</t>
  </si>
  <si>
    <t>0,4 mg/dawkę</t>
  </si>
  <si>
    <t>aerozol podjęzykowy, roztwór, pojemnik  11 g (200 dawek)</t>
  </si>
  <si>
    <t>Ibandronic acid</t>
  </si>
  <si>
    <t>3 mg/3 ml</t>
  </si>
  <si>
    <t>Insulinum humanum
isophanum</t>
  </si>
  <si>
    <t>100 j.m. / ml, 3 ml</t>
  </si>
  <si>
    <t>wkład + 1 igła</t>
  </si>
  <si>
    <t>Itraconazolum</t>
  </si>
  <si>
    <t>100mg</t>
  </si>
  <si>
    <t>Latanoprostum * 1 butelka</t>
  </si>
  <si>
    <t>0,05 mg/ml; 2,5 ml</t>
  </si>
  <si>
    <t xml:space="preserve">Krople do oczu </t>
  </si>
  <si>
    <t>Lynestrenolum</t>
  </si>
  <si>
    <t>Macrogol 4000</t>
  </si>
  <si>
    <t>74 g</t>
  </si>
  <si>
    <t>proszek do sporz. roztw. doustnego : 1 saszetka 74 g</t>
  </si>
  <si>
    <t>Macrogol 3350 (PEG), Ascorbinian sodu, Kwas ascorbowy, Siarczan sodu, Elektrolity</t>
  </si>
  <si>
    <t>Opakowanie : 2 x Saszetka A i 2 x saszetka B</t>
  </si>
  <si>
    <t>Indometacinum</t>
  </si>
  <si>
    <t>75 mg</t>
  </si>
  <si>
    <t>tabletki o przedłużonym uwalnianiu</t>
  </si>
  <si>
    <t>Ofloxacinum</t>
  </si>
  <si>
    <t>3 mg/ml; 5 ml</t>
  </si>
  <si>
    <t>Krople do oczu, do stosowania od 1 dnia życia</t>
  </si>
  <si>
    <t>Ornithini aspartas ***</t>
  </si>
  <si>
    <t>3 g/5 g
granulatu</t>
  </si>
  <si>
    <t>granulat do
sporządzania
roztworu doustnego</t>
  </si>
  <si>
    <t>Oxymethazolini hydrochloridum</t>
  </si>
  <si>
    <t>0,1 mg/ml; 5ml</t>
  </si>
  <si>
    <t>krople do nosa, roztwór</t>
  </si>
  <si>
    <t>125 mg</t>
  </si>
  <si>
    <t>Paroxetinum</t>
  </si>
  <si>
    <t>Pasta gojąco- uszczelniająca typu Stomahesive</t>
  </si>
  <si>
    <t>do wypełniania nieregularności i zagłębień na skórze wokół kolostomii, ileostomii oraz innych przetok, aby ułatwić założenie sprzętu do zaopatrzenia stomi</t>
  </si>
  <si>
    <t>60g, pasta</t>
  </si>
  <si>
    <t>Permethrinum</t>
  </si>
  <si>
    <t>50 mg/g, 30 g</t>
  </si>
  <si>
    <t>krem, tuba</t>
  </si>
  <si>
    <t>Phenylephrinum</t>
  </si>
  <si>
    <t>100 mg/ml, 10 ml</t>
  </si>
  <si>
    <t>krople do oczu</t>
  </si>
  <si>
    <t>Pridinoli hydrochloridum</t>
  </si>
  <si>
    <t>Pyridostigmini bromidum</t>
  </si>
  <si>
    <t>Retinol</t>
  </si>
  <si>
    <t>250 j.m. /1 g; 5 g</t>
  </si>
  <si>
    <t>maść do oczu</t>
  </si>
  <si>
    <t>Ropivacaini
hydrochloridum*</t>
  </si>
  <si>
    <t>0,1G/10 ml</t>
  </si>
  <si>
    <t>roztwór do infuzji; amp.</t>
  </si>
  <si>
    <t>Ropivacaini
hydrochloridum *</t>
  </si>
  <si>
    <t>20 mg /10 ml</t>
  </si>
  <si>
    <t>50 mg /10 ml</t>
  </si>
  <si>
    <t>Spironolactonum</t>
  </si>
  <si>
    <t>Streptimicinum^</t>
  </si>
  <si>
    <t>1 G</t>
  </si>
  <si>
    <t>Timololum</t>
  </si>
  <si>
    <t>5 mg / ml,  5 ml</t>
  </si>
  <si>
    <t xml:space="preserve">krople do oczu, roztwór </t>
  </si>
  <si>
    <t>Tinidazolum</t>
  </si>
  <si>
    <t>Tramadoli hydrochloridum + Dexketoprofenum***</t>
  </si>
  <si>
    <t>75 mg + 25 mg</t>
  </si>
  <si>
    <t>Trimebutinum</t>
  </si>
  <si>
    <t>7,87 mg/g; 250 ml</t>
  </si>
  <si>
    <t>granulat do sporządzania zawiesiny doustnej, fl.</t>
  </si>
  <si>
    <t xml:space="preserve"> Preparat homeopatyczny złożony stosowany uniemowląt i małych dzieci w stanach niepokoju</t>
  </si>
  <si>
    <t xml:space="preserve">Pulsatilla pratensis D2
Dulcamara D4
Belladonna D2
Calcium carbonicum Hahnemanni D8
Chamomilla D1
Plantago major D3
</t>
  </si>
  <si>
    <t>czopki</t>
  </si>
  <si>
    <t>Wortioksetyna, opakowanie nie większe niż 30 szt</t>
  </si>
  <si>
    <t>Zuclopenthixolum</t>
  </si>
  <si>
    <t>*w przypadku tej samej substancji czynnej wymagany jeden podmiot odpowiedzialny</t>
  </si>
  <si>
    <t>Perindoprilum argininum +
Amlodipinum *</t>
  </si>
  <si>
    <t>5 mg + 10
mg</t>
  </si>
  <si>
    <t>10 mg + 5
mg</t>
  </si>
  <si>
    <t>10 mg + 10
mg</t>
  </si>
  <si>
    <t>Perindoprilum argininum +
Indapamidum *</t>
  </si>
  <si>
    <t>2,5 mg
+ 0,625 mg</t>
  </si>
  <si>
    <t>5 mg
+ 1,25 mg</t>
  </si>
  <si>
    <t>10 mg
+ 2,5 mg</t>
  </si>
  <si>
    <t>Treosulfan*</t>
  </si>
  <si>
    <t>fiol.</t>
  </si>
  <si>
    <t>5 g</t>
  </si>
  <si>
    <t>Torasemidum</t>
  </si>
  <si>
    <t>200 mg/20ml</t>
  </si>
  <si>
    <t>roztwór do infuzji</t>
  </si>
  <si>
    <t>dawek 
a 2,5 g</t>
  </si>
  <si>
    <t xml:space="preserve">dla dawki 2,5 g:
dla dawki 5 g:
</t>
  </si>
  <si>
    <t>Cena brutto # jednej dawki a 2,5 g</t>
  </si>
  <si>
    <t>Denosumabum</t>
  </si>
  <si>
    <t>120 mg</t>
  </si>
  <si>
    <t>roztwór do wstrzykiwań, amp-strzyk</t>
  </si>
  <si>
    <t>Denosumab</t>
  </si>
  <si>
    <t>60 mg /1 ml</t>
  </si>
  <si>
    <t>roztwór do wstrzykiwań, amp-strzyk.</t>
  </si>
  <si>
    <t>dawek</t>
  </si>
  <si>
    <t>Dieta wysokokaloryczna (1,3 kcal/ml), bogatoresztkowa stosowana w niewydolności wątroby; Białko (wysoka zawartość aminokwasów rozgałęzionych, niska zawartość aminokwasów aromatycznych): soja, mleko (kazeina); aminokwasy, tłuszcze (22% MCT): MCT, olej sojowy, olej rzepakowy; węglowodany: maltodekstryny; błonnik: polisacharydy soi, nie zawiera glutenu, klinicznie wolny od laktozy; skł. min.; pierw. śladowe; wit.,</t>
  </si>
  <si>
    <t xml:space="preserve">Gotowy do użycia, przeznaczony do żywienia dojelitowego przez zgłębnik; w worku zabezpieczonym samozasklepiającą się membraną </t>
  </si>
  <si>
    <t>Wartość energetyczna650 kJ (150kcal)
Białko7,5 g
Tłuszcz4,7 g
Węglowodany19,3 g
Błonnik0,4 g
Witaminy i składniki mineralne:
Wit. D33,75 μg
Wit. A150 μg
Sód60 mg
Wapń240 mg</t>
  </si>
  <si>
    <t xml:space="preserve">125 g </t>
  </si>
  <si>
    <t>żywność specjalnego przeznaczenia medycznego zalecana do stosowania przede wszystkim osobom, u których występuje problem z połykaniem oraz przy zwiększonym zapotrzebowaniu na energię i białko. Postać deseru o kremowej konsystencji, przeznaczonego do spożywania za pomocą łyżeczki, 125 g , Do zakupu smaki: cytrynowy, biszkoptowy</t>
  </si>
  <si>
    <t>Średnia zawartość w 100 ml
Wartość energetyczna650 kJ (150kcal)
Białko10 g
Tłuszcz6,7 g
EPA0,5 g
DHA0,21 g
Węglowodany11,6 g
Błonnik1,5 g
Witaminy i składniki mineralne:
Wit. D32,5 μg
Wit. A213 μg ER
Sód47,5 mg
Osmolarność435 (mosmol/l)</t>
  </si>
  <si>
    <t xml:space="preserve">200 ml </t>
  </si>
  <si>
    <t>woda, białko mleka (z lecytyna sojową), maltodekstryna, sacharoza, trójglicerydy o średniej długosci łańcucha (MCT), olej rybny, oleje roślinne (olej szafranowy, olej słonecznikowy), inulina (z cykorii), cytrynian potasu, dekstryna pszeniczna, emulgatory (E 471, lecytyna sojowa), naturalne substancje smakowe, chlorek sodu, cytrynian sodu, wit. C, tlenek magnezu, pirofosforan zelaza, cytrynian magnezu, siarczan cynku, niacyna, wit. E, chlorek manganu, kwas pantotenowy, siarczan miedzi, wit. B2, wit. B6, fluorek sodu, wit. B1, Beta karoten, wit. A, kwas foliowy, jodek potasu, chlorek chromu, selenin sodu, molibdenian sodu, wit. K1, biotyna, wit. D3, wit. B12</t>
  </si>
  <si>
    <t xml:space="preserve">Średnia zawartość w 100 ml:
Wartość energetyczna - 630 kJ/ 150 kcal
Tłuszcz - 6,7 g, w tym:
- nasycone kwasy tłuszczowe -3,3 g:
- MCT - 2,3 g
- jednonienasycone kwasy tłuszczowe - 1,5 g
- wielonienasycone kwasy tłuszczowe - 1,9 g
- EPA - 0,4 g
- DHA - 0,2 g
Węglowodany - 11,8 g, w tym:
- cukry - 6,1 g:
- laktoza &lt; 0,5 g
Błonnik - 1,2 g
Białko - 10 g
Woda - 76 ml
Osmolarność - 340 mosmol/l
Osmolalność - 435 mosmol/kg H2O
Witamina A - 150 mcg
Beta-karoten - 375 mcg
Witamina D3 - 2,5 mcg
Witamina E - 3,75 mg
Witamina K1 - 21 mcg
Witamina B1 - 0,13 mg
Witamina B2 - 0,17 mg
Niacyna - 1,6 mg
Witamina B1 - 0,3 mg
Witamina B2 - 0,4 mcg
NIacyna - 3,75 mg
Witamina B6 - 0,43 mg
Witamina B12 - 0,75 mcg
Kwas pantotenowy - 1,5 mg
Biotyna - 9,4 mcg
Kwas foliowy - 62,5 mcg
Witamina C - 18,8 mg
Cholina - 2,5 mg
Na - 47,5 mg
K - 128 mg
Cl - 50 mg
Ca - 203 mg
Mg - 26 mg
P - 120 mg
Fe - 2,5 mg
Zn - 2 mg
Cu - 375 mcg
Mn - 0,5 mg
I - 37,5 mcg
F - 0,25 mg
Cr - 12,5 mcg
Mo - 18,8 mcg
Se - 13,5 mcg
</t>
  </si>
  <si>
    <t xml:space="preserve">Do stosowania jako żywienie całkowite lub uzupełniające. Jest to dieta wysokoenergetyczna (1,5 kcal/ml), bogata w białko (27 en%), tłuszcz oraz EPA i DHA pochodzące z oleju rybnego. Zawiera błonnik oraz MCT. Jest wolna od zawartości glutenu i laktozy., worek 500 ml </t>
  </si>
  <si>
    <t>Koncentrat pierwiastków śladowych (Cu, F, J, Mn, Se, Zn) ze zwiększoną zawartością cynku przeznaczony do uzupełnienia żywienia pozajelitowego dzieci</t>
  </si>
  <si>
    <t>1 ml roztworu zawiera 250 µg cynku, 20 µg miedzi, 1 µg manganu, 2 µg selenu, 57 µg fluoru, 1 µg jodu</t>
  </si>
  <si>
    <t>konc. do przyg. roztw. do inf. 10 ml</t>
  </si>
  <si>
    <t>Aminokwasy do żywienia pozajelitowego dorosłych u pacjentów o znacznie zwiększonym zapotrzebowaniu na aminokwasy i/lub konieczności ograniczenia podaży płynów. Nie zawiera elektrolitów.</t>
  </si>
  <si>
    <t>Aminokwasy niezbędne : 45,3%, aminokwasy rozgałęzione : 18,3%; Całkowita zawartość azotu  18,0 g; Osmolalność : 1130 mOsmol/kg wody</t>
  </si>
  <si>
    <t>roztwór do inf.; flakon 500 ml</t>
  </si>
  <si>
    <t xml:space="preserve"> N(2)-L-alanylum-L-glutaminum **</t>
  </si>
  <si>
    <t>200 mg/ml, 50 ml</t>
  </si>
  <si>
    <t>konc. do przyg. roztw. do wlewu doż., butelka</t>
  </si>
  <si>
    <t>200 mg/ml, 100 ml</t>
  </si>
  <si>
    <t>Wysoko oczyszczony olej rybi, fosfolipidy jaj, glicerol **</t>
  </si>
  <si>
    <t>100 mg/ml, 50 ml</t>
  </si>
  <si>
    <t>emulsja do inf.: but. 50ml</t>
  </si>
  <si>
    <t>100 mg/ml, 100 ml</t>
  </si>
  <si>
    <t>emulsja do inf.: but. 100ml</t>
  </si>
  <si>
    <t xml:space="preserve">emulsja tłuszczowa do żywienia pozajelitowego zawierająca co najmniej 15 % oleju rybiego </t>
  </si>
  <si>
    <t>200 mg/ ml; 100 ml</t>
  </si>
  <si>
    <t>roztwór do infuzji; butelka</t>
  </si>
  <si>
    <t>1 fiolka zawiera: Substancje czynne Ilość Po odtworzeniu, 1 ml zawiera: tiaminy azotan (co odpowiada 2,5 mg witaminy B1) 3,1 mg 0,31 mg ryboflawiny sodu fosforan (co odpowiada 3,6 mg witaminy B2) 4,9 mg 0,49 mg nikotynamid 40 mg 4,0 mg pirydoksyny chlorowodorek (co odpowiada 4,0 mg witaminy B6) 4,9 mg 0,49 mg sodu pantotenian (co odpowiada 15,0 mg kwasu pantotenowego) 16,5 mg 1,65 mg sodu askorbinian (co odpowiada 100 mg witaminy C) 113 mg 11,3 mg biotyna 60 μg 6,0 μg kwas foliowy cyjanokobalamina 0,40 mg 5,0 μg 40 μg 0,5 μg Właściwości:  Osmolalność w 5 ml wody: około 1000 mOsm/kg wody  pH w 10 ml wody: 5,8</t>
  </si>
  <si>
    <t>Proszek do sporządzania roztworu do infuzji.</t>
  </si>
  <si>
    <t>1 ml zawiera: Substancje czynne Ilość retynolu palmitynian (odpowiada retynolowi) 194,1 μg (99 μg) fitomenadion 15 μg ergokalcyferol 0,5 μg all-rac-α-tokoferol 0,91 mg co odpowiada: witamina A 99 μg (330 IU) witamina D2 0,5 μg (20 IU) witamina E 0,91 mg (1 IU) witamina K1 15 μg Właściwości produktu leczniczego: − osmolalność: około 300 mOsm/kg wody, − pH: około 8.</t>
  </si>
  <si>
    <t xml:space="preserve">amp 10 ml </t>
  </si>
  <si>
    <t>koncentrat do sporządzania emulsji do infuzji</t>
  </si>
  <si>
    <t>Matryca hemostatyczna: 1 strzykawka  5ml z matrycą żelatynową, 1 strzykawka  5ml do przygotowania matryc, wyposażona w zintegrowane żeńskie złącze luer, 1 fiolka trombiny (ludzkiej) 2500 j.n., ampułka z chlorkiem sodu, 2 końcówki aplikatora, 1 końcówka plastycznej z pamięcią kształtu. Preparat biozgodny, Resorbcja w ciągu 6-8tygodni. Działanie poparte badaniem klinicznym</t>
  </si>
  <si>
    <t>xxx</t>
  </si>
  <si>
    <t>zestaw</t>
  </si>
  <si>
    <t>Aplikator endoskopowy do podawania laparoskopowo matrycy hemostatycznej z poz.1</t>
  </si>
  <si>
    <t>długość 41 cm</t>
  </si>
  <si>
    <t>opakowanie sterylne</t>
  </si>
  <si>
    <t>zestawów</t>
  </si>
  <si>
    <t>Płynny elektrolizowany hydrożel aktywnego oxydantu, chlorek sodu, fluorokrzemian sodowo-magnezowy, fosforan sodu, podchloryn sodu, kwas podchlorawy</t>
  </si>
  <si>
    <t xml:space="preserve">250 g </t>
  </si>
  <si>
    <t>butelka z aplikatorem</t>
  </si>
  <si>
    <t>Wchłanialny jałowy hemostatyk. Regenerowana, oksydowana celuloza w formie gazy )pochodzenia rośłinnego). Działanie bakteriobójcze poprzez PH 2,5 - 3,5 w kontakcie z krwią * ^ **</t>
  </si>
  <si>
    <t>rozm.: 10 x 20 cm</t>
  </si>
  <si>
    <t>gaza 1 szt.</t>
  </si>
  <si>
    <t>rozm.: 5 x 35 cm</t>
  </si>
  <si>
    <t>rozm.: 5 cm x 7-7,5 cm</t>
  </si>
  <si>
    <t>Wchłanialny jałowy hemostatyk. Regenerowana, oksydowana celuloza w formie gazy )pochodzenia rośłinnego) o budowie mikrowłókienkowej złożonej z min 7 warstw. Działanie bakteriobójcze poprzez PH 2,5 - 3,5 w kontakcie z krwią * ^ **</t>
  </si>
  <si>
    <t>rozm.: 5,1 cm x 10,2 cm</t>
  </si>
  <si>
    <t>Nazwa handlowa</t>
  </si>
  <si>
    <r>
      <t xml:space="preserve">Surgicel, Gelitacel, </t>
    </r>
    <r>
      <rPr>
        <b/>
        <sz val="11"/>
        <color indexed="8"/>
        <rFont val="Garamond"/>
        <family val="1"/>
      </rPr>
      <t>Reoxecel</t>
    </r>
  </si>
  <si>
    <r>
      <t>Surgicel,  Gelitacel,</t>
    </r>
    <r>
      <rPr>
        <b/>
        <sz val="11"/>
        <color indexed="8"/>
        <rFont val="Garamond"/>
        <family val="1"/>
      </rPr>
      <t xml:space="preserve"> Reoxcel</t>
    </r>
  </si>
  <si>
    <r>
      <t xml:space="preserve">Surgicel, Gelitacel, </t>
    </r>
    <r>
      <rPr>
        <b/>
        <sz val="11"/>
        <color indexed="8"/>
        <rFont val="Garamond"/>
        <family val="1"/>
      </rPr>
      <t>Reoxcel</t>
    </r>
  </si>
  <si>
    <r>
      <t>Surgicel fibryl,</t>
    </r>
    <r>
      <rPr>
        <b/>
        <sz val="11"/>
        <color indexed="8"/>
        <rFont val="Garamond"/>
        <family val="1"/>
      </rPr>
      <t xml:space="preserve"> Reoxcel fibr.</t>
    </r>
  </si>
  <si>
    <t>*  Wymagany jeden producent</t>
  </si>
  <si>
    <t>*wymagany jeden producent</t>
  </si>
  <si>
    <t>6 ml</t>
  </si>
  <si>
    <t>żel, ampułko-strzykawka</t>
  </si>
  <si>
    <t>11 -12 ml</t>
  </si>
  <si>
    <r>
      <t>100 ml zawiera:2 g chlorowodorku lidokainy,</t>
    </r>
    <r>
      <rPr>
        <b/>
        <sz val="11"/>
        <rFont val="Garamond"/>
        <family val="1"/>
      </rPr>
      <t xml:space="preserve"> 50-250mg</t>
    </r>
    <r>
      <rPr>
        <sz val="11"/>
        <rFont val="Garamond"/>
        <family val="1"/>
      </rPr>
      <t xml:space="preserve"> glukonianu chlorheksydyny* ^^</t>
    </r>
  </si>
  <si>
    <r>
      <t>101 ml zawiera:2 g chlorowodorku lidokainy,</t>
    </r>
    <r>
      <rPr>
        <b/>
        <sz val="11"/>
        <rFont val="Garamond"/>
        <family val="1"/>
      </rPr>
      <t xml:space="preserve"> 50-250mg</t>
    </r>
    <r>
      <rPr>
        <sz val="11"/>
        <rFont val="Garamond"/>
        <family val="1"/>
      </rPr>
      <t xml:space="preserve"> glukonianu chlorheksydyny* ^^</t>
    </r>
  </si>
  <si>
    <t>Cena brutto # jednej dawki 
a 2000 j.m.</t>
  </si>
  <si>
    <t>Oferowana ilość dawek 
a 2000 j.m.</t>
  </si>
  <si>
    <t>Cena brutto # jednej dawki</t>
  </si>
  <si>
    <t>Oferowana ilość dawek</t>
  </si>
  <si>
    <t>^ Zamawiający wymaga produktów o następujących parametrach: nie żelujące się i umożliwiające repozycjonowanie opatrunki hemostatyczne; czas wchłaniania 7-14 dni; Działanie bakteriobójcze poprzez PH 2,5-3,5 w kontakcie z krwią potwierdzone oświadczeniem producenta.  Działanie bekteriobócze in vitro przeciwko 40 typom bakterii gram + i gram - w tym na szczepy MRSA, MRSE, PRSP, VRE potwierdzone oświadczeniem producenta. Oświadczenia zgodne z punktem 10.2.3.1. SWZ.</t>
  </si>
  <si>
    <t>Podmiot Odpowiedzialny (dot. poz. 5 - 13)
Producent (dot. poz. 1 - 4)</t>
  </si>
  <si>
    <t>`</t>
  </si>
  <si>
    <t xml:space="preserve">Brinzolamidum </t>
  </si>
  <si>
    <t>opakowań po 10 sztuk</t>
  </si>
  <si>
    <t>Kod EAN (poz. 35, 40, 53, 54 jeżeli dotyczy)</t>
  </si>
  <si>
    <t>Opakowań po 1 butelce</t>
  </si>
  <si>
    <t xml:space="preserve">krople do oczu, zawiesina
Opakowanie 1 butelka </t>
  </si>
  <si>
    <r>
      <t xml:space="preserve">proszek do sporządzania roztworu doustnego; 1 saszetka A zawiera: 100 g makrogolu 3350, 7,5 g bezwodnego siarczanu sodu, 2,691 g chlorku sodu, 1,015 g chlorku potasu; 1 saszetka B zawiera: 4,7 g kwasu askorbowego, 5,9 g askorbinianu sodu;2 saszetki A i 2 saszetki B[saszetka A 112 g, saszetka B 11 g] </t>
    </r>
    <r>
      <rPr>
        <b/>
        <sz val="11"/>
        <rFont val="Garamond"/>
        <family val="1"/>
      </rPr>
      <t>OPAKOWANIE</t>
    </r>
  </si>
  <si>
    <t>Kod EAN (poz.1-4 jeżeli dotyczy)</t>
  </si>
  <si>
    <t>Średnia zawartość w 100 ml: energia 130 kcal, białko (12%) 4 g w tym rozgałęzione aminokwasy 44% 1,93 g; węglowodany (53,5%) 17,9 g w tym: cukier 0,73 g, laktoza ≤0,01 g, tłuszcze (33%) 4,7 g w tym: SFA 2,0 g, MUFA 1,4 g, PUFA 1,3 g, MCT 1,7 g, Błonnik 1,0 g, Woda 78 ml; cholina 28 mg, 330 mOsm/l; 500 ml</t>
  </si>
  <si>
    <r>
      <t>żywność specjalnego przeznaczenia medycznego. Zalecana jest do stosowania </t>
    </r>
    <r>
      <rPr>
        <b/>
        <sz val="11"/>
        <rFont val="Garamond"/>
        <family val="1"/>
      </rPr>
      <t>u pacjentów onkologicznych, wyniszczonych, zagrożonych kacheksją</t>
    </r>
    <r>
      <rPr>
        <sz val="11"/>
        <rFont val="Garamond"/>
        <family val="1"/>
      </rPr>
      <t>, gdy pacjenci nie mają możliwości dostarczenia organizmowi wszystkich niezbędnych składników odżywczych, 200 ml Do zakupu smaki: Ananas-kokos, Cappucino, Owoce tropikalne</t>
    </r>
  </si>
  <si>
    <t>pozycja wykreślona</t>
  </si>
  <si>
    <t>pozycja wykreśona</t>
  </si>
  <si>
    <r>
      <t xml:space="preserve">Podmiot Odpowiedzialny (dot. poz. 1 – 34, 36 – 39, 41 – 52)
Wytwórca (dot. poz.  35, 40)
Producent (dot. poz. 17, </t>
    </r>
    <r>
      <rPr>
        <b/>
        <strike/>
        <sz val="11"/>
        <rFont val="Garamond"/>
        <family val="1"/>
      </rPr>
      <t>53, 54</t>
    </r>
    <r>
      <rPr>
        <b/>
        <sz val="11"/>
        <rFont val="Garamond"/>
        <family val="1"/>
      </rPr>
      <t>)</t>
    </r>
  </si>
  <si>
    <t>amp. 10 ml 
Zamawiający dopuszcza zaoferowanie opakowania typu fiolka.</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</si>
</sst>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 numFmtId="188" formatCode="_-* #,##0_-;\-* #,##0_-;_-* &quot;-&quot;??_-;_-@_-"/>
  </numFmts>
  <fonts count="64">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name val="Times New Roman"/>
      <family val="1"/>
    </font>
    <font>
      <b/>
      <sz val="11"/>
      <name val="Times New Roman"/>
      <family val="1"/>
    </font>
    <font>
      <sz val="11"/>
      <name val="Garamond"/>
      <family val="1"/>
    </font>
    <font>
      <b/>
      <sz val="11"/>
      <name val="Garamond"/>
      <family val="1"/>
    </font>
    <font>
      <sz val="11"/>
      <color indexed="8"/>
      <name val="Garamond"/>
      <family val="1"/>
    </font>
    <font>
      <sz val="10"/>
      <name val="Garamond"/>
      <family val="1"/>
    </font>
    <font>
      <vertAlign val="superscript"/>
      <sz val="11"/>
      <color indexed="8"/>
      <name val="Garamond"/>
      <family val="1"/>
    </font>
    <font>
      <vertAlign val="superscript"/>
      <sz val="11"/>
      <name val="Garamond"/>
      <family val="1"/>
    </font>
    <font>
      <sz val="6"/>
      <name val="Garamond"/>
      <family val="1"/>
    </font>
    <font>
      <b/>
      <sz val="11"/>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10"/>
      <name val="Garamond"/>
      <family val="1"/>
    </font>
    <font>
      <sz val="11"/>
      <color indexed="63"/>
      <name val="Garamond"/>
      <family val="1"/>
    </font>
    <font>
      <b/>
      <strike/>
      <sz val="11"/>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b/>
      <sz val="11"/>
      <color theme="1"/>
      <name val="Garamond"/>
      <family val="1"/>
    </font>
    <font>
      <sz val="11"/>
      <color rgb="FFFF0000"/>
      <name val="Garamond"/>
      <family val="1"/>
    </font>
    <font>
      <sz val="11"/>
      <color rgb="FF000000"/>
      <name val="Garamond"/>
      <family val="1"/>
    </font>
    <font>
      <sz val="11"/>
      <color rgb="FF333333"/>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bottom/>
    </border>
    <border>
      <left style="thin"/>
      <right style="thin"/>
      <top style="thin"/>
      <bottom/>
    </border>
    <border>
      <left style="thin">
        <color rgb="FF000000"/>
      </left>
      <right/>
      <top style="thin">
        <color rgb="FF000000"/>
      </top>
      <bottom style="thin">
        <color rgb="FF000000"/>
      </bottom>
    </border>
    <border>
      <left>
        <color indexed="63"/>
      </left>
      <right>
        <color indexed="63"/>
      </right>
      <top style="thin"/>
      <bottom style="thin"/>
    </border>
    <border>
      <left>
        <color indexed="63"/>
      </left>
      <right>
        <color indexed="63"/>
      </right>
      <top style="thin"/>
      <bottom>
        <color indexed="63"/>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86" fontId="43" fillId="0" borderId="0" applyFont="0" applyBorder="0" applyProtection="0">
      <alignment/>
    </xf>
    <xf numFmtId="0" fontId="1"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50" fillId="0" borderId="0" applyBorder="0">
      <alignment/>
      <protection/>
    </xf>
    <xf numFmtId="0" fontId="3" fillId="0" borderId="0">
      <alignment/>
      <protection/>
    </xf>
    <xf numFmtId="0" fontId="38" fillId="0" borderId="0">
      <alignment/>
      <protection/>
    </xf>
    <xf numFmtId="0" fontId="3" fillId="0" borderId="0">
      <alignment/>
      <protection/>
    </xf>
    <xf numFmtId="0" fontId="3" fillId="0" borderId="0">
      <alignment/>
      <protection/>
    </xf>
    <xf numFmtId="0" fontId="0" fillId="0" borderId="0">
      <alignment/>
      <protection/>
    </xf>
    <xf numFmtId="0" fontId="5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8"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56" fillId="32" borderId="0" applyNumberFormat="0" applyBorder="0" applyAlignment="0" applyProtection="0"/>
  </cellStyleXfs>
  <cellXfs count="220">
    <xf numFmtId="0" fontId="0" fillId="0" borderId="0" xfId="0" applyAlignment="1">
      <alignment/>
    </xf>
    <xf numFmtId="0" fontId="57" fillId="0" borderId="0" xfId="0" applyFont="1" applyFill="1" applyAlignment="1" applyProtection="1">
      <alignment horizontal="left" vertical="top" wrapText="1"/>
      <protection locked="0"/>
    </xf>
    <xf numFmtId="0" fontId="57" fillId="0" borderId="0" xfId="0" applyFont="1" applyFill="1" applyAlignment="1" applyProtection="1">
      <alignment horizontal="left" vertical="top"/>
      <protection locked="0"/>
    </xf>
    <xf numFmtId="3" fontId="57" fillId="0" borderId="0" xfId="0" applyNumberFormat="1" applyFont="1" applyFill="1" applyAlignment="1" applyProtection="1">
      <alignment horizontal="left" vertical="top" wrapText="1"/>
      <protection locked="0"/>
    </xf>
    <xf numFmtId="0" fontId="57" fillId="0" borderId="0" xfId="0" applyFont="1" applyFill="1" applyAlignment="1" applyProtection="1">
      <alignment horizontal="right" vertical="top"/>
      <protection locked="0"/>
    </xf>
    <xf numFmtId="9" fontId="57" fillId="0" borderId="0" xfId="0" applyNumberFormat="1" applyFont="1" applyFill="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protection locked="0"/>
    </xf>
    <xf numFmtId="170" fontId="57" fillId="0" borderId="0" xfId="0" applyNumberFormat="1" applyFont="1" applyFill="1" applyBorder="1" applyAlignment="1" applyProtection="1">
      <alignment horizontal="left" vertical="top" wrapText="1"/>
      <protection locked="0"/>
    </xf>
    <xf numFmtId="3" fontId="57" fillId="0" borderId="0" xfId="0" applyNumberFormat="1" applyFont="1" applyFill="1" applyBorder="1" applyAlignment="1" applyProtection="1">
      <alignment horizontal="right" vertical="top" wrapText="1"/>
      <protection locked="0"/>
    </xf>
    <xf numFmtId="3" fontId="58" fillId="0" borderId="0" xfId="0" applyNumberFormat="1" applyFont="1" applyFill="1" applyAlignment="1" applyProtection="1">
      <alignment horizontal="left" vertical="top"/>
      <protection locked="0"/>
    </xf>
    <xf numFmtId="3" fontId="58" fillId="0" borderId="0" xfId="0" applyNumberFormat="1" applyFont="1" applyFill="1" applyAlignment="1" applyProtection="1">
      <alignment horizontal="left" vertical="top" wrapText="1"/>
      <protection locked="0"/>
    </xf>
    <xf numFmtId="3" fontId="58" fillId="0" borderId="0" xfId="0" applyNumberFormat="1" applyFont="1" applyFill="1" applyAlignment="1" applyProtection="1">
      <alignment horizontal="right" vertical="top" wrapText="1"/>
      <protection locked="0"/>
    </xf>
    <xf numFmtId="3" fontId="57" fillId="0" borderId="0" xfId="0" applyNumberFormat="1" applyFont="1" applyFill="1" applyAlignment="1" applyProtection="1">
      <alignment horizontal="right" vertical="top" wrapText="1"/>
      <protection locked="0"/>
    </xf>
    <xf numFmtId="0" fontId="58" fillId="33" borderId="10" xfId="0" applyFont="1" applyFill="1" applyBorder="1" applyAlignment="1" applyProtection="1">
      <alignment horizontal="left" vertical="top" wrapText="1"/>
      <protection locked="0"/>
    </xf>
    <xf numFmtId="3" fontId="58" fillId="33" borderId="11" xfId="55" applyNumberFormat="1" applyFont="1" applyFill="1" applyBorder="1" applyAlignment="1" applyProtection="1">
      <alignment horizontal="left" vertical="top" wrapText="1"/>
      <protection locked="0"/>
    </xf>
    <xf numFmtId="0" fontId="57"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3" fontId="59" fillId="0" borderId="0" xfId="0" applyNumberFormat="1" applyFont="1" applyFill="1" applyBorder="1" applyAlignment="1" applyProtection="1">
      <alignment horizontal="right" vertical="top" wrapText="1"/>
      <protection locked="0"/>
    </xf>
    <xf numFmtId="0" fontId="60" fillId="0" borderId="0" xfId="0" applyFont="1" applyFill="1" applyBorder="1" applyAlignment="1" applyProtection="1">
      <alignment horizontal="center" vertical="top"/>
      <protection locked="0"/>
    </xf>
    <xf numFmtId="3" fontId="59" fillId="0" borderId="0" xfId="0" applyNumberFormat="1"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3" fontId="60" fillId="0" borderId="0"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3" fontId="59" fillId="0" borderId="0" xfId="0" applyNumberFormat="1" applyFont="1" applyFill="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3" fontId="60" fillId="0" borderId="10" xfId="0" applyNumberFormat="1" applyFont="1" applyFill="1" applyBorder="1" applyAlignment="1" applyProtection="1">
      <alignment horizontal="left" vertical="top" wrapText="1"/>
      <protection locked="0"/>
    </xf>
    <xf numFmtId="44" fontId="59" fillId="0" borderId="10" xfId="106" applyNumberFormat="1" applyFont="1" applyFill="1" applyBorder="1" applyAlignment="1" applyProtection="1">
      <alignment horizontal="left" vertical="top" wrapText="1"/>
      <protection locked="0"/>
    </xf>
    <xf numFmtId="44" fontId="59" fillId="0" borderId="0" xfId="0" applyNumberFormat="1" applyFont="1" applyFill="1" applyBorder="1" applyAlignment="1" applyProtection="1">
      <alignment horizontal="right" vertical="top" wrapText="1"/>
      <protection locked="0"/>
    </xf>
    <xf numFmtId="44" fontId="59" fillId="0" borderId="0" xfId="106" applyNumberFormat="1" applyFont="1" applyFill="1" applyBorder="1" applyAlignment="1" applyProtection="1">
      <alignment horizontal="left" vertical="top" wrapText="1"/>
      <protection locked="0"/>
    </xf>
    <xf numFmtId="0" fontId="59" fillId="0" borderId="10" xfId="0" applyFont="1" applyFill="1" applyBorder="1" applyAlignment="1" applyProtection="1">
      <alignment horizontal="justify" vertical="top" wrapText="1"/>
      <protection/>
    </xf>
    <xf numFmtId="0" fontId="59" fillId="0" borderId="0" xfId="0" applyFont="1" applyFill="1" applyBorder="1" applyAlignment="1" applyProtection="1">
      <alignment horizontal="left" vertical="top"/>
      <protection locked="0"/>
    </xf>
    <xf numFmtId="0" fontId="59" fillId="0" borderId="0" xfId="0" applyFont="1" applyFill="1" applyAlignment="1" applyProtection="1">
      <alignment horizontal="justify" vertical="top" wrapText="1"/>
      <protection locked="0"/>
    </xf>
    <xf numFmtId="0" fontId="59" fillId="0" borderId="0" xfId="0" applyFont="1" applyFill="1" applyBorder="1" applyAlignment="1" applyProtection="1">
      <alignment horizontal="justify" vertical="top" wrapText="1"/>
      <protection locked="0"/>
    </xf>
    <xf numFmtId="49" fontId="59" fillId="0" borderId="0" xfId="0" applyNumberFormat="1" applyFont="1" applyFill="1" applyAlignment="1" applyProtection="1">
      <alignment horizontal="left" vertical="top" wrapText="1"/>
      <protection locked="0"/>
    </xf>
    <xf numFmtId="49" fontId="59" fillId="0" borderId="10" xfId="0" applyNumberFormat="1" applyFont="1" applyFill="1" applyBorder="1" applyAlignment="1" applyProtection="1">
      <alignment horizontal="left" vertical="top" wrapText="1"/>
      <protection locked="0"/>
    </xf>
    <xf numFmtId="49" fontId="59" fillId="0" borderId="11" xfId="0" applyNumberFormat="1" applyFont="1" applyFill="1" applyBorder="1" applyAlignment="1" applyProtection="1">
      <alignment horizontal="left" vertical="top" wrapText="1"/>
      <protection locked="0"/>
    </xf>
    <xf numFmtId="3" fontId="59" fillId="0" borderId="10" xfId="0" applyNumberFormat="1" applyFont="1" applyFill="1" applyBorder="1" applyAlignment="1" applyProtection="1">
      <alignment horizontal="left" vertical="top" wrapText="1"/>
      <protection locked="0"/>
    </xf>
    <xf numFmtId="49" fontId="60" fillId="0" borderId="10" xfId="0" applyNumberFormat="1" applyFont="1" applyFill="1" applyBorder="1" applyAlignment="1" applyProtection="1">
      <alignment horizontal="left" vertical="top" wrapText="1"/>
      <protection locked="0"/>
    </xf>
    <xf numFmtId="3" fontId="60" fillId="0" borderId="10" xfId="0" applyNumberFormat="1" applyFont="1" applyFill="1" applyBorder="1" applyAlignment="1" applyProtection="1">
      <alignment horizontal="right" vertical="top" wrapText="1"/>
      <protection locked="0"/>
    </xf>
    <xf numFmtId="0" fontId="60" fillId="0" borderId="0" xfId="0" applyFont="1" applyFill="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0" fontId="60" fillId="0" borderId="10"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9" fillId="0" borderId="0" xfId="0" applyFont="1" applyFill="1" applyAlignment="1" applyProtection="1">
      <alignment horizontal="left" vertical="top"/>
      <protection locked="0"/>
    </xf>
    <xf numFmtId="0" fontId="59" fillId="0" borderId="0" xfId="0" applyFont="1" applyFill="1" applyAlignment="1" applyProtection="1">
      <alignment horizontal="right" vertical="top"/>
      <protection locked="0"/>
    </xf>
    <xf numFmtId="9" fontId="59" fillId="0" borderId="0" xfId="0" applyNumberFormat="1" applyFont="1" applyFill="1" applyAlignment="1" applyProtection="1">
      <alignment horizontal="left" vertical="top" wrapText="1"/>
      <protection locked="0"/>
    </xf>
    <xf numFmtId="0" fontId="60" fillId="0" borderId="0" xfId="0" applyFont="1" applyFill="1" applyBorder="1" applyAlignment="1" applyProtection="1">
      <alignment horizontal="left" vertical="top"/>
      <protection locked="0"/>
    </xf>
    <xf numFmtId="170" fontId="59" fillId="0" borderId="0" xfId="0" applyNumberFormat="1" applyFont="1" applyFill="1" applyBorder="1" applyAlignment="1" applyProtection="1">
      <alignment horizontal="left" vertical="top" wrapText="1"/>
      <protection locked="0"/>
    </xf>
    <xf numFmtId="0" fontId="8" fillId="33" borderId="11" xfId="0" applyFont="1" applyFill="1" applyBorder="1" applyAlignment="1" applyProtection="1">
      <alignment horizontal="left" vertical="top" wrapText="1"/>
      <protection locked="0"/>
    </xf>
    <xf numFmtId="3" fontId="60" fillId="0" borderId="0" xfId="0" applyNumberFormat="1" applyFont="1" applyFill="1" applyAlignment="1" applyProtection="1">
      <alignment horizontal="left" vertical="top"/>
      <protection locked="0"/>
    </xf>
    <xf numFmtId="3" fontId="60" fillId="0" borderId="0" xfId="0" applyNumberFormat="1" applyFont="1" applyFill="1" applyAlignment="1" applyProtection="1">
      <alignment horizontal="left" vertical="top" wrapText="1"/>
      <protection locked="0"/>
    </xf>
    <xf numFmtId="3" fontId="60" fillId="0" borderId="0" xfId="0" applyNumberFormat="1" applyFont="1" applyFill="1" applyAlignment="1" applyProtection="1">
      <alignment horizontal="right" vertical="top" wrapText="1"/>
      <protection locked="0"/>
    </xf>
    <xf numFmtId="3" fontId="59" fillId="0" borderId="0" xfId="0" applyNumberFormat="1" applyFont="1" applyFill="1" applyAlignment="1" applyProtection="1">
      <alignment horizontal="right" vertical="top" wrapText="1"/>
      <protection locked="0"/>
    </xf>
    <xf numFmtId="0" fontId="60" fillId="33" borderId="10" xfId="0" applyFont="1" applyFill="1" applyBorder="1" applyAlignment="1" applyProtection="1">
      <alignment horizontal="left" vertical="top" wrapText="1"/>
      <protection locked="0"/>
    </xf>
    <xf numFmtId="3" fontId="60" fillId="33" borderId="11" xfId="55" applyNumberFormat="1" applyFont="1" applyFill="1" applyBorder="1" applyAlignment="1" applyProtection="1">
      <alignment horizontal="left" vertical="top" wrapText="1"/>
      <protection locked="0"/>
    </xf>
    <xf numFmtId="0" fontId="59" fillId="33" borderId="12" xfId="0" applyFont="1" applyFill="1" applyBorder="1" applyAlignment="1" applyProtection="1">
      <alignment horizontal="left" vertical="top" wrapText="1"/>
      <protection locked="0"/>
    </xf>
    <xf numFmtId="0" fontId="8" fillId="33" borderId="10" xfId="0" applyFont="1" applyFill="1" applyBorder="1" applyAlignment="1" applyProtection="1">
      <alignment horizontal="left" vertical="top" wrapText="1"/>
      <protection locked="0"/>
    </xf>
    <xf numFmtId="4" fontId="59" fillId="0" borderId="10" xfId="0" applyNumberFormat="1" applyFont="1" applyFill="1" applyBorder="1" applyAlignment="1" applyProtection="1">
      <alignment horizontal="left" vertical="top" wrapText="1" shrinkToFit="1"/>
      <protection locked="0"/>
    </xf>
    <xf numFmtId="1" fontId="59" fillId="0" borderId="10" xfId="0" applyNumberFormat="1" applyFont="1" applyFill="1" applyBorder="1" applyAlignment="1" applyProtection="1">
      <alignment horizontal="left" vertical="top" wrapText="1" shrinkToFit="1"/>
      <protection locked="0"/>
    </xf>
    <xf numFmtId="44" fontId="59" fillId="0" borderId="10" xfId="0" applyNumberFormat="1"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10" xfId="89" applyFont="1" applyFill="1" applyBorder="1" applyAlignment="1">
      <alignment horizontal="center" vertical="center" wrapText="1"/>
      <protection/>
    </xf>
    <xf numFmtId="177" fontId="7" fillId="34" borderId="10" xfId="44" applyNumberFormat="1" applyFont="1" applyFill="1" applyBorder="1" applyAlignment="1">
      <alignment horizontal="center" vertical="center" wrapText="1"/>
    </xf>
    <xf numFmtId="0" fontId="59" fillId="0" borderId="12"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7" fillId="0" borderId="10" xfId="97" applyFont="1" applyBorder="1" applyAlignment="1">
      <alignment horizontal="center" vertical="center" wrapText="1"/>
      <protection/>
    </xf>
    <xf numFmtId="177" fontId="7" fillId="34" borderId="10" xfId="44" applyNumberFormat="1" applyFont="1" applyFill="1" applyBorder="1" applyAlignment="1">
      <alignment horizontal="left" vertical="center" wrapText="1"/>
    </xf>
    <xf numFmtId="177" fontId="7" fillId="34" borderId="10" xfId="44" applyNumberFormat="1" applyFont="1" applyFill="1" applyBorder="1" applyAlignment="1">
      <alignment horizontal="center" vertical="center"/>
    </xf>
    <xf numFmtId="0" fontId="7"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34" borderId="10" xfId="0" applyFont="1" applyFill="1" applyBorder="1" applyAlignment="1">
      <alignment horizontal="center" vertical="center"/>
    </xf>
    <xf numFmtId="0" fontId="7" fillId="0" borderId="10" xfId="0" applyFont="1" applyFill="1" applyBorder="1" applyAlignment="1">
      <alignment horizontal="center" vertical="center" wrapText="1"/>
    </xf>
    <xf numFmtId="177" fontId="59" fillId="34" borderId="10" xfId="44" applyNumberFormat="1" applyFont="1" applyFill="1" applyBorder="1" applyAlignment="1">
      <alignment horizontal="center" vertical="center"/>
    </xf>
    <xf numFmtId="0" fontId="59" fillId="0" borderId="0" xfId="0" applyFont="1" applyFill="1" applyBorder="1" applyAlignment="1">
      <alignment horizontal="left" vertical="top" wrapText="1"/>
    </xf>
    <xf numFmtId="3" fontId="59" fillId="0" borderId="0" xfId="55" applyNumberFormat="1" applyFont="1" applyFill="1" applyBorder="1" applyAlignment="1">
      <alignment horizontal="right" vertical="top" wrapText="1"/>
    </xf>
    <xf numFmtId="4" fontId="59" fillId="0" borderId="0" xfId="0" applyNumberFormat="1" applyFont="1" applyFill="1" applyBorder="1" applyAlignment="1" applyProtection="1">
      <alignment horizontal="left" vertical="top" wrapText="1" shrinkToFit="1"/>
      <protection locked="0"/>
    </xf>
    <xf numFmtId="1" fontId="59" fillId="0" borderId="0" xfId="0" applyNumberFormat="1" applyFont="1" applyFill="1" applyBorder="1" applyAlignment="1" applyProtection="1">
      <alignment horizontal="left" vertical="top" wrapText="1" shrinkToFit="1"/>
      <protection locked="0"/>
    </xf>
    <xf numFmtId="44" fontId="59" fillId="0" borderId="0" xfId="0" applyNumberFormat="1" applyFont="1" applyFill="1" applyBorder="1" applyAlignment="1" applyProtection="1">
      <alignment horizontal="left" vertical="top" wrapText="1"/>
      <protection locked="0"/>
    </xf>
    <xf numFmtId="0" fontId="59" fillId="0" borderId="0" xfId="0" applyFont="1" applyFill="1" applyBorder="1" applyAlignment="1">
      <alignment horizontal="left" vertical="top" wrapText="1"/>
    </xf>
    <xf numFmtId="0" fontId="59" fillId="0" borderId="10" xfId="0" applyFont="1" applyBorder="1" applyAlignment="1">
      <alignment horizontal="center" vertical="center" wrapText="1"/>
    </xf>
    <xf numFmtId="177" fontId="59" fillId="0" borderId="10" xfId="44" applyNumberFormat="1" applyFont="1" applyFill="1" applyBorder="1" applyAlignment="1">
      <alignment horizontal="center" vertical="center"/>
    </xf>
    <xf numFmtId="0" fontId="61" fillId="0" borderId="0" xfId="0" applyFont="1" applyFill="1" applyAlignment="1" applyProtection="1">
      <alignment horizontal="left" vertical="top"/>
      <protection locked="0"/>
    </xf>
    <xf numFmtId="3" fontId="59" fillId="0" borderId="0" xfId="0" applyNumberFormat="1" applyFont="1" applyFill="1" applyAlignment="1" applyProtection="1">
      <alignment horizontal="left" vertical="top"/>
      <protection locked="0"/>
    </xf>
    <xf numFmtId="0" fontId="7" fillId="0" borderId="13" xfId="0" applyFont="1" applyFill="1" applyBorder="1" applyAlignment="1" applyProtection="1">
      <alignment horizontal="center" vertical="center" wrapText="1"/>
      <protection locked="0"/>
    </xf>
    <xf numFmtId="177" fontId="7" fillId="34" borderId="13" xfId="4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177" fontId="7" fillId="34" borderId="10" xfId="44" applyNumberFormat="1" applyFont="1" applyFill="1" applyBorder="1" applyAlignment="1" applyProtection="1">
      <alignment horizontal="center" vertical="center" wrapText="1"/>
      <protection locked="0"/>
    </xf>
    <xf numFmtId="0" fontId="7" fillId="34" borderId="10"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13" xfId="0" applyFont="1" applyBorder="1" applyAlignment="1">
      <alignment horizontal="center" vertical="center" wrapText="1"/>
    </xf>
    <xf numFmtId="177" fontId="7" fillId="34" borderId="13" xfId="47" applyNumberFormat="1" applyFont="1" applyFill="1" applyBorder="1" applyAlignment="1">
      <alignment horizontal="center" vertical="center"/>
    </xf>
    <xf numFmtId="0" fontId="62" fillId="0" borderId="10" xfId="0" applyFont="1" applyBorder="1" applyAlignment="1">
      <alignment horizontal="center" vertical="center" wrapText="1"/>
    </xf>
    <xf numFmtId="177" fontId="62" fillId="34" borderId="10" xfId="44" applyNumberFormat="1" applyFont="1" applyFill="1" applyBorder="1" applyAlignment="1">
      <alignment horizontal="center" vertical="center"/>
    </xf>
    <xf numFmtId="0" fontId="62" fillId="35" borderId="10" xfId="0" applyFont="1" applyFill="1" applyBorder="1" applyAlignment="1">
      <alignment horizontal="center" vertical="center" wrapText="1"/>
    </xf>
    <xf numFmtId="0" fontId="7" fillId="0" borderId="10" xfId="91" applyFont="1" applyBorder="1" applyAlignment="1">
      <alignment horizontal="center" vertical="center"/>
      <protection/>
    </xf>
    <xf numFmtId="0" fontId="59" fillId="0" borderId="10" xfId="91" applyFont="1" applyBorder="1" applyAlignment="1">
      <alignment horizontal="center" vertical="center" wrapText="1"/>
      <protection/>
    </xf>
    <xf numFmtId="177" fontId="7" fillId="34" borderId="10" xfId="61" applyNumberFormat="1" applyFont="1" applyFill="1" applyBorder="1" applyAlignment="1">
      <alignment horizontal="center" vertical="center"/>
    </xf>
    <xf numFmtId="0" fontId="62" fillId="0" borderId="14" xfId="0" applyFont="1" applyFill="1" applyBorder="1" applyAlignment="1">
      <alignment horizontal="center" vertical="center" wrapText="1"/>
    </xf>
    <xf numFmtId="187" fontId="62" fillId="0" borderId="14" xfId="44" applyNumberFormat="1" applyFont="1" applyFill="1" applyBorder="1" applyAlignment="1">
      <alignment horizontal="center" vertical="center" wrapText="1"/>
    </xf>
    <xf numFmtId="177" fontId="7" fillId="0" borderId="10" xfId="44" applyNumberFormat="1" applyFont="1" applyFill="1" applyBorder="1" applyAlignment="1">
      <alignment horizontal="center" vertical="center" wrapText="1"/>
    </xf>
    <xf numFmtId="0" fontId="7" fillId="0" borderId="10" xfId="97" applyFont="1" applyFill="1" applyBorder="1" applyAlignment="1">
      <alignment horizontal="center" vertical="center" wrapText="1"/>
      <protection/>
    </xf>
    <xf numFmtId="0" fontId="7" fillId="0" borderId="10" xfId="89" applyFont="1" applyBorder="1" applyAlignment="1">
      <alignment horizontal="center" vertical="center" wrapText="1"/>
      <protection/>
    </xf>
    <xf numFmtId="177" fontId="7" fillId="0" borderId="10" xfId="47" applyNumberFormat="1" applyFont="1" applyFill="1" applyBorder="1" applyAlignment="1">
      <alignment horizontal="center" vertical="center" wrapText="1"/>
    </xf>
    <xf numFmtId="0" fontId="7" fillId="0" borderId="10" xfId="94" applyFont="1" applyFill="1" applyBorder="1" applyAlignment="1">
      <alignment horizontal="center" vertical="center" wrapText="1"/>
      <protection/>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77" fontId="7" fillId="0" borderId="16" xfId="44" applyNumberFormat="1" applyFont="1" applyFill="1" applyBorder="1" applyAlignment="1">
      <alignment horizontal="center" vertical="center" wrapText="1"/>
    </xf>
    <xf numFmtId="0" fontId="7" fillId="0" borderId="10" xfId="0" applyFont="1" applyBorder="1" applyAlignment="1">
      <alignment horizontal="center" vertical="center"/>
    </xf>
    <xf numFmtId="177" fontId="7" fillId="0" borderId="10" xfId="44" applyNumberFormat="1" applyFont="1" applyFill="1" applyBorder="1" applyAlignment="1">
      <alignment horizontal="center" vertical="center"/>
    </xf>
    <xf numFmtId="49" fontId="62" fillId="0" borderId="10" xfId="0" applyNumberFormat="1" applyFont="1" applyFill="1" applyBorder="1" applyAlignment="1" applyProtection="1">
      <alignment horizontal="center" vertical="center" wrapText="1"/>
      <protection/>
    </xf>
    <xf numFmtId="0" fontId="7" fillId="0" borderId="10" xfId="91" applyFont="1" applyBorder="1" applyAlignment="1">
      <alignment horizontal="center" vertical="center" wrapText="1"/>
      <protection/>
    </xf>
    <xf numFmtId="0" fontId="59" fillId="0" borderId="0" xfId="0"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177" fontId="7" fillId="34" borderId="0" xfId="44" applyNumberFormat="1" applyFont="1" applyFill="1" applyBorder="1" applyAlignment="1">
      <alignment horizontal="center" vertical="center" wrapText="1"/>
    </xf>
    <xf numFmtId="0" fontId="62" fillId="0" borderId="14" xfId="97" applyFont="1" applyFill="1" applyBorder="1" applyAlignment="1">
      <alignment horizontal="center" vertical="center" wrapText="1"/>
      <protection/>
    </xf>
    <xf numFmtId="0" fontId="62" fillId="34" borderId="14" xfId="44" applyNumberFormat="1"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77" fontId="7" fillId="34" borderId="10" xfId="47" applyNumberFormat="1" applyFont="1" applyFill="1" applyBorder="1" applyAlignment="1">
      <alignment horizontal="center" vertical="center" wrapText="1"/>
    </xf>
    <xf numFmtId="0" fontId="7" fillId="0" borderId="10" xfId="0" applyFont="1" applyBorder="1" applyAlignment="1" applyProtection="1">
      <alignment horizontal="center" vertical="center"/>
      <protection locked="0"/>
    </xf>
    <xf numFmtId="0" fontId="7" fillId="0" borderId="10" xfId="97" applyFont="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62" fillId="0" borderId="10" xfId="89"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187" fontId="62" fillId="34" borderId="10" xfId="44" applyNumberFormat="1" applyFont="1" applyFill="1" applyBorder="1" applyAlignment="1">
      <alignment horizontal="center" vertical="center"/>
    </xf>
    <xf numFmtId="0" fontId="7" fillId="0" borderId="16" xfId="0" applyFont="1" applyBorder="1" applyAlignment="1" applyProtection="1">
      <alignment horizontal="center" vertical="center" wrapText="1"/>
      <protection locked="0"/>
    </xf>
    <xf numFmtId="177" fontId="7" fillId="34" borderId="16" xfId="44" applyNumberFormat="1" applyFont="1" applyFill="1" applyBorder="1" applyAlignment="1" applyProtection="1">
      <alignment horizontal="center" vertical="center" wrapText="1"/>
      <protection locked="0"/>
    </xf>
    <xf numFmtId="177" fontId="59" fillId="34" borderId="10" xfId="44" applyNumberFormat="1" applyFont="1" applyFill="1" applyBorder="1" applyAlignment="1">
      <alignment horizontal="center" vertical="center" wrapText="1"/>
    </xf>
    <xf numFmtId="0" fontId="7" fillId="0" borderId="13" xfId="97" applyFont="1" applyBorder="1" applyAlignment="1" applyProtection="1">
      <alignment horizontal="center" vertical="center" wrapText="1"/>
      <protection locked="0"/>
    </xf>
    <xf numFmtId="177" fontId="7" fillId="34" borderId="10" xfId="47" applyNumberFormat="1"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Fill="1" applyBorder="1" applyAlignment="1">
      <alignment horizontal="center" vertical="center" wrapText="1"/>
    </xf>
    <xf numFmtId="177" fontId="7" fillId="34" borderId="14" xfId="47"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locked="0"/>
    </xf>
    <xf numFmtId="177" fontId="59" fillId="34" borderId="11" xfId="44" applyNumberFormat="1" applyFont="1" applyFill="1" applyBorder="1" applyAlignment="1">
      <alignment horizontal="center" vertical="center" wrapText="1"/>
    </xf>
    <xf numFmtId="177" fontId="7" fillId="34" borderId="12" xfId="44" applyNumberFormat="1" applyFont="1" applyFill="1" applyBorder="1" applyAlignment="1" applyProtection="1">
      <alignment horizontal="center" vertical="center" wrapText="1"/>
      <protection locked="0"/>
    </xf>
    <xf numFmtId="0" fontId="7" fillId="34" borderId="13"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34" borderId="13" xfId="0" applyFont="1" applyFill="1" applyBorder="1" applyAlignment="1" applyProtection="1">
      <alignment horizontal="center" vertical="center"/>
      <protection locked="0"/>
    </xf>
    <xf numFmtId="0" fontId="63" fillId="0" borderId="10"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59" fillId="34" borderId="0" xfId="0" applyFont="1" applyFill="1" applyBorder="1" applyAlignment="1">
      <alignment horizontal="left" vertical="top" wrapText="1"/>
    </xf>
    <xf numFmtId="0" fontId="7" fillId="34" borderId="10" xfId="0" applyFont="1" applyFill="1" applyBorder="1" applyAlignment="1">
      <alignment horizontal="center" vertical="center"/>
    </xf>
    <xf numFmtId="188" fontId="7" fillId="0" borderId="10" xfId="44"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34" borderId="13" xfId="0" applyFont="1" applyFill="1" applyBorder="1" applyAlignment="1">
      <alignment horizontal="center" vertical="center"/>
    </xf>
    <xf numFmtId="0" fontId="7" fillId="0" borderId="16" xfId="91" applyFont="1" applyFill="1" applyBorder="1" applyAlignment="1">
      <alignment horizontal="center" vertical="center" wrapText="1"/>
      <protection/>
    </xf>
    <xf numFmtId="177" fontId="7" fillId="0" borderId="16" xfId="44" applyNumberFormat="1" applyFont="1" applyFill="1" applyBorder="1" applyAlignment="1">
      <alignment horizontal="center" vertical="center"/>
    </xf>
    <xf numFmtId="0" fontId="7" fillId="0" borderId="0" xfId="0" applyFont="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4" borderId="10"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6" xfId="91" applyFont="1" applyFill="1" applyBorder="1" applyAlignment="1">
      <alignment horizontal="center" vertical="center" wrapText="1"/>
      <protection/>
    </xf>
    <xf numFmtId="0" fontId="10" fillId="0" borderId="16" xfId="0" applyFont="1" applyBorder="1" applyAlignment="1">
      <alignment horizontal="center" vertical="center" wrapText="1"/>
    </xf>
    <xf numFmtId="0" fontId="13" fillId="34"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2" fillId="35" borderId="14" xfId="91" applyFont="1" applyFill="1" applyBorder="1" applyAlignment="1">
      <alignment horizontal="center" vertical="center" wrapText="1"/>
      <protection/>
    </xf>
    <xf numFmtId="0" fontId="59" fillId="0" borderId="14" xfId="91" applyFont="1" applyFill="1" applyBorder="1" applyAlignment="1">
      <alignment horizontal="center" vertical="center" wrapText="1"/>
      <protection/>
    </xf>
    <xf numFmtId="0" fontId="62" fillId="0" borderId="14" xfId="91" applyFont="1" applyFill="1" applyBorder="1" applyAlignment="1">
      <alignment horizontal="center" vertical="center" wrapText="1"/>
      <protection/>
    </xf>
    <xf numFmtId="0" fontId="62" fillId="0" borderId="17" xfId="91" applyFont="1" applyFill="1" applyBorder="1" applyAlignment="1">
      <alignment horizontal="center" vertical="center" wrapText="1"/>
      <protection/>
    </xf>
    <xf numFmtId="187" fontId="62" fillId="34" borderId="14" xfId="44" applyNumberFormat="1" applyFont="1" applyFill="1" applyBorder="1" applyAlignment="1">
      <alignment horizontal="center" vertical="center" wrapText="1"/>
    </xf>
    <xf numFmtId="0" fontId="62" fillId="34" borderId="14" xfId="91"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177" fontId="7" fillId="34" borderId="13" xfId="76" applyNumberFormat="1" applyFont="1" applyFill="1" applyBorder="1" applyAlignment="1">
      <alignment horizontal="center" vertical="center"/>
    </xf>
    <xf numFmtId="177" fontId="7" fillId="34" borderId="10" xfId="76" applyNumberFormat="1" applyFont="1" applyFill="1" applyBorder="1" applyAlignment="1">
      <alignment horizontal="center" vertical="center"/>
    </xf>
    <xf numFmtId="0" fontId="10" fillId="0" borderId="0" xfId="0" applyFont="1" applyAlignment="1">
      <alignment horizontal="center" vertical="center"/>
    </xf>
    <xf numFmtId="0" fontId="60" fillId="0" borderId="11" xfId="0" applyFont="1" applyFill="1" applyBorder="1" applyAlignment="1" applyProtection="1">
      <alignment horizontal="left" vertical="top" wrapText="1"/>
      <protection locked="0"/>
    </xf>
    <xf numFmtId="0" fontId="60" fillId="0" borderId="12" xfId="0" applyFont="1" applyFill="1" applyBorder="1" applyAlignment="1" applyProtection="1">
      <alignment horizontal="left" vertical="top" wrapText="1"/>
      <protection locked="0"/>
    </xf>
    <xf numFmtId="49" fontId="59" fillId="0" borderId="10" xfId="0" applyNumberFormat="1"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60" fillId="0" borderId="0" xfId="0" applyFont="1" applyFill="1" applyAlignment="1" applyProtection="1">
      <alignment horizontal="left" vertical="top" wrapText="1"/>
      <protection locked="0"/>
    </xf>
    <xf numFmtId="0" fontId="59" fillId="0" borderId="0" xfId="0" applyFont="1" applyAlignment="1">
      <alignment horizontal="left" vertical="top" wrapText="1"/>
    </xf>
    <xf numFmtId="49" fontId="60" fillId="0" borderId="11" xfId="0" applyNumberFormat="1" applyFont="1" applyFill="1" applyBorder="1" applyAlignment="1" applyProtection="1">
      <alignment horizontal="left" vertical="top" wrapText="1"/>
      <protection locked="0"/>
    </xf>
    <xf numFmtId="0" fontId="59" fillId="0" borderId="18" xfId="0" applyFont="1" applyFill="1" applyBorder="1" applyAlignment="1" applyProtection="1">
      <alignment horizontal="left" vertical="top" wrapText="1"/>
      <protection locked="0"/>
    </xf>
    <xf numFmtId="49" fontId="59" fillId="0" borderId="11" xfId="0" applyNumberFormat="1" applyFont="1" applyFill="1" applyBorder="1" applyAlignment="1" applyProtection="1">
      <alignment horizontal="left" vertical="top" wrapText="1"/>
      <protection locked="0"/>
    </xf>
    <xf numFmtId="49" fontId="59" fillId="0" borderId="18" xfId="0" applyNumberFormat="1" applyFont="1" applyFill="1" applyBorder="1" applyAlignment="1" applyProtection="1">
      <alignment horizontal="left" vertical="top" wrapText="1"/>
      <protection locked="0"/>
    </xf>
    <xf numFmtId="49" fontId="59" fillId="0" borderId="12"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justify" vertical="top" wrapText="1"/>
      <protection/>
    </xf>
    <xf numFmtId="0" fontId="59" fillId="0" borderId="0" xfId="0" applyFont="1" applyFill="1" applyBorder="1" applyAlignment="1" applyProtection="1">
      <alignment horizontal="justify" vertical="top" wrapText="1"/>
      <protection locked="0"/>
    </xf>
    <xf numFmtId="0" fontId="60" fillId="0" borderId="10" xfId="0" applyFont="1" applyFill="1" applyBorder="1" applyAlignment="1" applyProtection="1">
      <alignment horizontal="left" vertical="top" wrapText="1"/>
      <protection locked="0"/>
    </xf>
    <xf numFmtId="0" fontId="60" fillId="0" borderId="11" xfId="0" applyFont="1" applyFill="1" applyBorder="1" applyAlignment="1" applyProtection="1">
      <alignment horizontal="center" vertical="top" wrapText="1"/>
      <protection locked="0"/>
    </xf>
    <xf numFmtId="0" fontId="60" fillId="0" borderId="1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justify" vertical="top" wrapText="1"/>
      <protection locked="0"/>
    </xf>
    <xf numFmtId="0" fontId="59" fillId="0" borderId="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9" fillId="33" borderId="11" xfId="0" applyFont="1" applyFill="1" applyBorder="1" applyAlignment="1" applyProtection="1">
      <alignment horizontal="justify" vertical="top" wrapText="1"/>
      <protection/>
    </xf>
    <xf numFmtId="0" fontId="59" fillId="0" borderId="12" xfId="0" applyFont="1" applyBorder="1" applyAlignment="1">
      <alignment horizontal="justify" vertical="top" wrapText="1"/>
    </xf>
    <xf numFmtId="0" fontId="59" fillId="0" borderId="0" xfId="0" applyFont="1" applyFill="1" applyAlignment="1" applyProtection="1">
      <alignment horizontal="justify" vertical="top" wrapText="1"/>
      <protection locked="0"/>
    </xf>
    <xf numFmtId="0" fontId="59" fillId="0" borderId="0" xfId="0" applyFont="1" applyFill="1" applyAlignment="1">
      <alignment horizontal="justify" vertical="top" wrapText="1"/>
    </xf>
    <xf numFmtId="0" fontId="59" fillId="0" borderId="19" xfId="0" applyFont="1" applyFill="1" applyBorder="1" applyAlignment="1" applyProtection="1">
      <alignment horizontal="justify" vertical="top" wrapText="1"/>
      <protection locked="0"/>
    </xf>
    <xf numFmtId="0" fontId="59" fillId="0" borderId="19" xfId="0" applyFont="1" applyBorder="1" applyAlignment="1">
      <alignment horizontal="justify" vertical="top" wrapText="1"/>
    </xf>
    <xf numFmtId="0" fontId="59" fillId="0" borderId="0" xfId="0" applyNumberFormat="1" applyFont="1" applyFill="1" applyBorder="1" applyAlignment="1" applyProtection="1">
      <alignment horizontal="justify" vertical="top" wrapText="1"/>
      <protection locked="0"/>
    </xf>
    <xf numFmtId="0" fontId="59" fillId="33" borderId="11" xfId="0" applyFont="1" applyFill="1" applyBorder="1" applyAlignment="1" applyProtection="1">
      <alignment horizontal="right" vertical="top" wrapText="1"/>
      <protection/>
    </xf>
    <xf numFmtId="0" fontId="59" fillId="0" borderId="12" xfId="0" applyFont="1" applyBorder="1" applyAlignment="1">
      <alignment horizontal="right" vertical="top" wrapText="1"/>
    </xf>
    <xf numFmtId="44" fontId="59" fillId="0" borderId="11" xfId="0" applyNumberFormat="1" applyFont="1" applyFill="1" applyBorder="1" applyAlignment="1" applyProtection="1">
      <alignment horizontal="left" vertical="top" wrapText="1"/>
      <protection locked="0"/>
    </xf>
    <xf numFmtId="44" fontId="59" fillId="0" borderId="12" xfId="0" applyNumberFormat="1"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44" fontId="57" fillId="0" borderId="11" xfId="0" applyNumberFormat="1" applyFont="1" applyFill="1" applyBorder="1" applyAlignment="1" applyProtection="1">
      <alignment horizontal="left" vertical="top" wrapText="1"/>
      <protection locked="0"/>
    </xf>
    <xf numFmtId="44" fontId="57" fillId="0"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9" fillId="0" borderId="0" xfId="0" applyFont="1" applyFill="1" applyBorder="1" applyAlignment="1">
      <alignment horizontal="left" vertical="top" wrapText="1"/>
    </xf>
    <xf numFmtId="0" fontId="59" fillId="0" borderId="0" xfId="0" applyFont="1" applyFill="1" applyAlignment="1" applyProtection="1">
      <alignment horizontal="center" vertical="top" wrapText="1"/>
      <protection locked="0"/>
    </xf>
    <xf numFmtId="0" fontId="7" fillId="0" borderId="0" xfId="0" applyFont="1" applyBorder="1" applyAlignment="1">
      <alignment horizontal="left" vertical="center" wrapText="1"/>
    </xf>
    <xf numFmtId="0" fontId="59" fillId="0" borderId="0" xfId="0" applyFont="1" applyFill="1" applyBorder="1" applyAlignment="1">
      <alignment horizontal="center" vertical="top" wrapText="1"/>
    </xf>
    <xf numFmtId="0" fontId="7" fillId="0" borderId="1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cellXfs>
  <cellStyles count="13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Normalny_Arkusz1" xfId="97"/>
    <cellStyle name="Obliczenia" xfId="98"/>
    <cellStyle name="Followed Hyperlink" xfId="99"/>
    <cellStyle name="Percent" xfId="100"/>
    <cellStyle name="Suma" xfId="101"/>
    <cellStyle name="Tekst objaśnienia" xfId="102"/>
    <cellStyle name="Tekst ostrzeżenia" xfId="103"/>
    <cellStyle name="Tytuł" xfId="104"/>
    <cellStyle name="Uwaga" xfId="105"/>
    <cellStyle name="Currency" xfId="106"/>
    <cellStyle name="Currency [0]" xfId="107"/>
    <cellStyle name="Walutowy 10" xfId="108"/>
    <cellStyle name="Walutowy 11" xfId="109"/>
    <cellStyle name="Walutowy 12" xfId="110"/>
    <cellStyle name="Walutowy 2" xfId="111"/>
    <cellStyle name="Walutowy 2 2" xfId="112"/>
    <cellStyle name="Walutowy 2 2 2" xfId="113"/>
    <cellStyle name="Walutowy 2 2 3" xfId="114"/>
    <cellStyle name="Walutowy 2 3" xfId="115"/>
    <cellStyle name="Walutowy 2 3 2" xfId="116"/>
    <cellStyle name="Walutowy 2 4" xfId="117"/>
    <cellStyle name="Walutowy 2 5" xfId="118"/>
    <cellStyle name="Walutowy 2 6" xfId="119"/>
    <cellStyle name="Walutowy 2 7" xfId="120"/>
    <cellStyle name="Walutowy 2 8" xfId="121"/>
    <cellStyle name="Walutowy 2 9" xfId="122"/>
    <cellStyle name="Walutowy 3" xfId="123"/>
    <cellStyle name="Walutowy 3 2" xfId="124"/>
    <cellStyle name="Walutowy 3 2 2" xfId="125"/>
    <cellStyle name="Walutowy 3 2 3" xfId="126"/>
    <cellStyle name="Walutowy 3 3" xfId="127"/>
    <cellStyle name="Walutowy 3 4" xfId="128"/>
    <cellStyle name="Walutowy 3 5" xfId="129"/>
    <cellStyle name="Walutowy 3 6" xfId="130"/>
    <cellStyle name="Walutowy 3 7" xfId="131"/>
    <cellStyle name="Walutowy 3 8" xfId="132"/>
    <cellStyle name="Walutowy 3 9" xfId="133"/>
    <cellStyle name="Walutowy 4" xfId="134"/>
    <cellStyle name="Walutowy 4 2" xfId="135"/>
    <cellStyle name="Walutowy 4 2 2" xfId="136"/>
    <cellStyle name="Walutowy 4 2 3" xfId="137"/>
    <cellStyle name="Walutowy 4 3" xfId="138"/>
    <cellStyle name="Walutowy 4 4" xfId="139"/>
    <cellStyle name="Walutowy 4 5" xfId="140"/>
    <cellStyle name="Walutowy 5" xfId="141"/>
    <cellStyle name="Walutowy 5 2" xfId="142"/>
    <cellStyle name="Walutowy 5 3" xfId="143"/>
    <cellStyle name="Walutowy 6" xfId="144"/>
    <cellStyle name="Walutowy 7" xfId="145"/>
    <cellStyle name="Walutowy 8" xfId="146"/>
    <cellStyle name="Walutowy 9" xfId="147"/>
    <cellStyle name="Zły"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98"/>
  <sheetViews>
    <sheetView showGridLines="0" zoomScale="110" zoomScaleNormal="110" zoomScaleSheetLayoutView="85" zoomScalePageLayoutView="115" workbookViewId="0" topLeftCell="B1">
      <selection activeCell="C33" sqref="C33"/>
    </sheetView>
  </sheetViews>
  <sheetFormatPr defaultColWidth="9.00390625" defaultRowHeight="12.75"/>
  <cols>
    <col min="1" max="1" width="9.125" style="23" customWidth="1"/>
    <col min="2" max="2" width="6.125" style="23" customWidth="1"/>
    <col min="3" max="4" width="30.00390625" style="23" customWidth="1"/>
    <col min="5" max="5" width="50.25390625" style="26" customWidth="1"/>
    <col min="6" max="7" width="9.125" style="23" customWidth="1"/>
    <col min="8" max="8" width="31.00390625" style="23" customWidth="1"/>
    <col min="9" max="9" width="9.125" style="23" customWidth="1"/>
    <col min="10" max="10" width="26.75390625" style="23" customWidth="1"/>
    <col min="11" max="12" width="16.125" style="23" customWidth="1"/>
    <col min="13" max="16384" width="9.125" style="23" customWidth="1"/>
  </cols>
  <sheetData>
    <row r="1" ht="15">
      <c r="E1" s="24" t="s">
        <v>59</v>
      </c>
    </row>
    <row r="2" spans="3:5" ht="15">
      <c r="C2" s="25"/>
      <c r="D2" s="25" t="s">
        <v>57</v>
      </c>
      <c r="E2" s="25"/>
    </row>
    <row r="4" spans="3:4" ht="15">
      <c r="C4" s="23" t="s">
        <v>49</v>
      </c>
      <c r="D4" s="23" t="s">
        <v>219</v>
      </c>
    </row>
    <row r="6" spans="3:5" ht="33" customHeight="1">
      <c r="C6" s="23" t="s">
        <v>48</v>
      </c>
      <c r="D6" s="190" t="s">
        <v>129</v>
      </c>
      <c r="E6" s="190"/>
    </row>
    <row r="8" spans="3:5" ht="15">
      <c r="C8" s="27" t="s">
        <v>44</v>
      </c>
      <c r="D8" s="191"/>
      <c r="E8" s="181"/>
    </row>
    <row r="9" spans="3:5" ht="15">
      <c r="C9" s="27" t="s">
        <v>50</v>
      </c>
      <c r="D9" s="192"/>
      <c r="E9" s="193"/>
    </row>
    <row r="10" spans="3:5" ht="15">
      <c r="C10" s="27" t="s">
        <v>43</v>
      </c>
      <c r="D10" s="178"/>
      <c r="E10" s="179"/>
    </row>
    <row r="11" spans="3:5" ht="15">
      <c r="C11" s="27" t="s">
        <v>51</v>
      </c>
      <c r="D11" s="178"/>
      <c r="E11" s="179"/>
    </row>
    <row r="12" spans="3:5" ht="15">
      <c r="C12" s="27" t="s">
        <v>52</v>
      </c>
      <c r="D12" s="178"/>
      <c r="E12" s="179"/>
    </row>
    <row r="13" spans="3:5" ht="15">
      <c r="C13" s="27" t="s">
        <v>53</v>
      </c>
      <c r="D13" s="178"/>
      <c r="E13" s="179"/>
    </row>
    <row r="14" spans="3:5" ht="15">
      <c r="C14" s="27" t="s">
        <v>54</v>
      </c>
      <c r="D14" s="178"/>
      <c r="E14" s="179"/>
    </row>
    <row r="15" spans="3:5" ht="15">
      <c r="C15" s="27" t="s">
        <v>55</v>
      </c>
      <c r="D15" s="178"/>
      <c r="E15" s="179"/>
    </row>
    <row r="16" spans="3:5" ht="15">
      <c r="C16" s="27" t="s">
        <v>56</v>
      </c>
      <c r="D16" s="178"/>
      <c r="E16" s="179"/>
    </row>
    <row r="17" spans="4:5" ht="15">
      <c r="D17" s="28"/>
      <c r="E17" s="29"/>
    </row>
    <row r="18" spans="2:5" ht="15" customHeight="1">
      <c r="B18" s="23" t="s">
        <v>3</v>
      </c>
      <c r="C18" s="195" t="s">
        <v>73</v>
      </c>
      <c r="D18" s="196"/>
      <c r="E18" s="183"/>
    </row>
    <row r="19" spans="4:5" ht="15">
      <c r="D19" s="31"/>
      <c r="E19" s="32"/>
    </row>
    <row r="20" spans="3:5" ht="21" customHeight="1">
      <c r="C20" s="33" t="s">
        <v>19</v>
      </c>
      <c r="D20" s="34" t="s">
        <v>2</v>
      </c>
      <c r="E20" s="28"/>
    </row>
    <row r="21" spans="3:5" ht="15">
      <c r="C21" s="27" t="s">
        <v>26</v>
      </c>
      <c r="D21" s="35">
        <f>'część (1)'!H$6</f>
        <v>0</v>
      </c>
      <c r="E21" s="36"/>
    </row>
    <row r="22" spans="3:5" ht="15">
      <c r="C22" s="27" t="s">
        <v>27</v>
      </c>
      <c r="D22" s="35">
        <f>'część (2)'!H$6</f>
        <v>0</v>
      </c>
      <c r="E22" s="36"/>
    </row>
    <row r="23" spans="3:5" ht="15">
      <c r="C23" s="27" t="s">
        <v>28</v>
      </c>
      <c r="D23" s="35">
        <f>'część (3)'!H$6</f>
        <v>0</v>
      </c>
      <c r="E23" s="36"/>
    </row>
    <row r="24" spans="3:5" ht="15">
      <c r="C24" s="27" t="s">
        <v>29</v>
      </c>
      <c r="D24" s="35">
        <f>'część (4)'!H$6</f>
        <v>0</v>
      </c>
      <c r="E24" s="36"/>
    </row>
    <row r="25" spans="3:5" ht="15">
      <c r="C25" s="27" t="s">
        <v>30</v>
      </c>
      <c r="D25" s="35">
        <f>'część (5)'!H$6</f>
        <v>0</v>
      </c>
      <c r="E25" s="36"/>
    </row>
    <row r="26" spans="3:5" ht="15">
      <c r="C26" s="27" t="s">
        <v>31</v>
      </c>
      <c r="D26" s="35">
        <f>'część (6)'!H$6</f>
        <v>0</v>
      </c>
      <c r="E26" s="36"/>
    </row>
    <row r="27" spans="3:5" ht="15">
      <c r="C27" s="27" t="s">
        <v>32</v>
      </c>
      <c r="D27" s="35">
        <f>'część (7)'!H$6</f>
        <v>0</v>
      </c>
      <c r="E27" s="36"/>
    </row>
    <row r="28" spans="3:5" ht="15">
      <c r="C28" s="27" t="s">
        <v>33</v>
      </c>
      <c r="D28" s="35">
        <f>'część (8)'!H$6</f>
        <v>0</v>
      </c>
      <c r="E28" s="36"/>
    </row>
    <row r="29" spans="3:5" ht="15">
      <c r="C29" s="27" t="s">
        <v>34</v>
      </c>
      <c r="D29" s="35">
        <f>'część (9)'!H$6</f>
        <v>0</v>
      </c>
      <c r="E29" s="36"/>
    </row>
    <row r="30" spans="3:5" ht="15">
      <c r="C30" s="27" t="s">
        <v>35</v>
      </c>
      <c r="D30" s="35">
        <f>'część (10)'!H$6</f>
        <v>0</v>
      </c>
      <c r="E30" s="36"/>
    </row>
    <row r="31" spans="3:5" ht="15">
      <c r="C31" s="27" t="s">
        <v>36</v>
      </c>
      <c r="D31" s="35">
        <f>'część (11)'!H$6</f>
        <v>0</v>
      </c>
      <c r="E31" s="36"/>
    </row>
    <row r="32" spans="3:5" ht="15">
      <c r="C32" s="27" t="s">
        <v>37</v>
      </c>
      <c r="D32" s="35">
        <f>'część (12)'!H$6</f>
        <v>0</v>
      </c>
      <c r="E32" s="36"/>
    </row>
    <row r="33" spans="3:5" ht="15">
      <c r="C33" s="27" t="s">
        <v>38</v>
      </c>
      <c r="D33" s="35">
        <f>'część (13)'!H$6</f>
        <v>0</v>
      </c>
      <c r="E33" s="36"/>
    </row>
    <row r="34" spans="3:5" ht="15">
      <c r="C34" s="27" t="s">
        <v>100</v>
      </c>
      <c r="D34" s="35">
        <f>'część (14)'!H$6</f>
        <v>0</v>
      </c>
      <c r="E34" s="36"/>
    </row>
    <row r="35" spans="3:5" ht="15">
      <c r="C35" s="27" t="s">
        <v>101</v>
      </c>
      <c r="D35" s="35">
        <f>'część (15)'!H$6</f>
        <v>0</v>
      </c>
      <c r="E35" s="36"/>
    </row>
    <row r="36" spans="3:5" ht="15">
      <c r="C36" s="27" t="s">
        <v>102</v>
      </c>
      <c r="D36" s="35">
        <f>'część (16)'!H$6</f>
        <v>0</v>
      </c>
      <c r="E36" s="36"/>
    </row>
    <row r="37" spans="3:5" ht="15">
      <c r="C37" s="27" t="s">
        <v>103</v>
      </c>
      <c r="D37" s="35">
        <f>'część (17)'!H$6</f>
        <v>0</v>
      </c>
      <c r="E37" s="36"/>
    </row>
    <row r="38" spans="3:5" ht="15">
      <c r="C38" s="27" t="s">
        <v>104</v>
      </c>
      <c r="D38" s="35">
        <f>'część (18)'!H$6</f>
        <v>0</v>
      </c>
      <c r="E38" s="36"/>
    </row>
    <row r="39" spans="3:5" ht="15">
      <c r="C39" s="27" t="s">
        <v>105</v>
      </c>
      <c r="D39" s="35">
        <f>'część (19)'!H$6</f>
        <v>0</v>
      </c>
      <c r="E39" s="36"/>
    </row>
    <row r="40" spans="3:5" ht="15">
      <c r="C40" s="27" t="s">
        <v>106</v>
      </c>
      <c r="D40" s="35">
        <f>'część (20)'!H$6</f>
        <v>0</v>
      </c>
      <c r="E40" s="36"/>
    </row>
    <row r="41" spans="3:5" ht="15">
      <c r="C41" s="27" t="s">
        <v>107</v>
      </c>
      <c r="D41" s="35">
        <f>'część (21)'!H$6</f>
        <v>0</v>
      </c>
      <c r="E41" s="36"/>
    </row>
    <row r="42" spans="3:5" ht="15">
      <c r="C42" s="27" t="s">
        <v>108</v>
      </c>
      <c r="D42" s="35">
        <f>'część (22)'!H$6</f>
        <v>0</v>
      </c>
      <c r="E42" s="36"/>
    </row>
    <row r="43" spans="3:5" ht="15">
      <c r="C43" s="27" t="s">
        <v>109</v>
      </c>
      <c r="D43" s="35">
        <f>'część (23)'!H$6</f>
        <v>0</v>
      </c>
      <c r="E43" s="36"/>
    </row>
    <row r="44" spans="3:5" ht="15">
      <c r="C44" s="27" t="s">
        <v>110</v>
      </c>
      <c r="D44" s="35">
        <f>'część (24)'!H$6</f>
        <v>0</v>
      </c>
      <c r="E44" s="36"/>
    </row>
    <row r="45" spans="3:5" ht="15">
      <c r="C45" s="27" t="s">
        <v>111</v>
      </c>
      <c r="D45" s="35">
        <f>'część (24)'!H$6</f>
        <v>0</v>
      </c>
      <c r="E45" s="36"/>
    </row>
    <row r="46" spans="3:5" ht="15">
      <c r="C46" s="27" t="s">
        <v>112</v>
      </c>
      <c r="D46" s="35">
        <f>'część (26)'!H$6</f>
        <v>0</v>
      </c>
      <c r="E46" s="36"/>
    </row>
    <row r="47" spans="3:5" ht="15">
      <c r="C47" s="27" t="s">
        <v>113</v>
      </c>
      <c r="D47" s="35">
        <f>'część (27)'!H$6</f>
        <v>0</v>
      </c>
      <c r="E47" s="36"/>
    </row>
    <row r="48" spans="3:5" ht="15">
      <c r="C48" s="27" t="s">
        <v>114</v>
      </c>
      <c r="D48" s="35">
        <f>'część (28)'!H$6</f>
        <v>0</v>
      </c>
      <c r="E48" s="36"/>
    </row>
    <row r="49" spans="3:5" ht="15">
      <c r="C49" s="27" t="s">
        <v>115</v>
      </c>
      <c r="D49" s="35">
        <f>'część (29)'!H$6</f>
        <v>0</v>
      </c>
      <c r="E49" s="36"/>
    </row>
    <row r="50" spans="3:5" ht="15">
      <c r="C50" s="27" t="s">
        <v>116</v>
      </c>
      <c r="D50" s="35">
        <f>'część (30)'!H$6</f>
        <v>0</v>
      </c>
      <c r="E50" s="36"/>
    </row>
    <row r="51" spans="3:5" ht="15">
      <c r="C51" s="27" t="s">
        <v>117</v>
      </c>
      <c r="D51" s="35">
        <f>'część (31)'!H$6</f>
        <v>0</v>
      </c>
      <c r="E51" s="36"/>
    </row>
    <row r="52" spans="3:5" ht="15">
      <c r="C52" s="27" t="s">
        <v>118</v>
      </c>
      <c r="D52" s="35">
        <f>'część (32)'!H$6</f>
        <v>0</v>
      </c>
      <c r="E52" s="36"/>
    </row>
    <row r="53" spans="3:5" ht="15">
      <c r="C53" s="27" t="s">
        <v>119</v>
      </c>
      <c r="D53" s="35">
        <f>'część (33)'!H$6</f>
        <v>0</v>
      </c>
      <c r="E53" s="36"/>
    </row>
    <row r="54" spans="3:5" ht="15">
      <c r="C54" s="27" t="s">
        <v>120</v>
      </c>
      <c r="D54" s="35">
        <f>'część (34)'!H$6</f>
        <v>0</v>
      </c>
      <c r="E54" s="36"/>
    </row>
    <row r="55" spans="3:5" ht="15">
      <c r="C55" s="27" t="s">
        <v>121</v>
      </c>
      <c r="D55" s="35">
        <f>'część (35)'!H$6</f>
        <v>0</v>
      </c>
      <c r="E55" s="36"/>
    </row>
    <row r="56" spans="3:5" ht="15">
      <c r="C56" s="27" t="s">
        <v>122</v>
      </c>
      <c r="D56" s="35">
        <f>'część (36)'!H$6</f>
        <v>0</v>
      </c>
      <c r="E56" s="36"/>
    </row>
    <row r="57" spans="3:5" ht="15">
      <c r="C57" s="27" t="s">
        <v>123</v>
      </c>
      <c r="D57" s="35">
        <f>'część (37)'!H$6</f>
        <v>0</v>
      </c>
      <c r="E57" s="36"/>
    </row>
    <row r="58" spans="3:5" ht="15">
      <c r="C58" s="27" t="s">
        <v>124</v>
      </c>
      <c r="D58" s="35">
        <f>'część (38)'!H$6</f>
        <v>0</v>
      </c>
      <c r="E58" s="36"/>
    </row>
    <row r="59" spans="3:5" ht="15">
      <c r="C59" s="27" t="s">
        <v>125</v>
      </c>
      <c r="D59" s="35">
        <f>'część (39)'!H$6</f>
        <v>0</v>
      </c>
      <c r="E59" s="36"/>
    </row>
    <row r="60" spans="3:5" ht="15">
      <c r="C60" s="27" t="s">
        <v>126</v>
      </c>
      <c r="D60" s="35">
        <f>'część (40)'!H$6</f>
        <v>0</v>
      </c>
      <c r="E60" s="36"/>
    </row>
    <row r="61" spans="3:5" ht="15">
      <c r="C61" s="27" t="s">
        <v>127</v>
      </c>
      <c r="D61" s="35">
        <f>'część (41)'!I$6</f>
        <v>0</v>
      </c>
      <c r="E61" s="36"/>
    </row>
    <row r="62" spans="3:5" ht="15">
      <c r="C62" s="27" t="s">
        <v>128</v>
      </c>
      <c r="D62" s="35">
        <f>'część (42)'!H$6</f>
        <v>0</v>
      </c>
      <c r="E62" s="36"/>
    </row>
    <row r="63" spans="4:5" ht="15">
      <c r="D63" s="37"/>
      <c r="E63" s="36"/>
    </row>
    <row r="64" spans="2:5" ht="34.5" customHeight="1">
      <c r="B64" s="23" t="s">
        <v>4</v>
      </c>
      <c r="C64" s="189" t="s">
        <v>74</v>
      </c>
      <c r="D64" s="189"/>
      <c r="E64" s="189"/>
    </row>
    <row r="65" spans="3:5" ht="50.25" customHeight="1">
      <c r="C65" s="197" t="s">
        <v>75</v>
      </c>
      <c r="D65" s="198"/>
      <c r="E65" s="38" t="s">
        <v>76</v>
      </c>
    </row>
    <row r="66" spans="3:5" ht="57.75" customHeight="1">
      <c r="C66" s="189" t="s">
        <v>77</v>
      </c>
      <c r="D66" s="189"/>
      <c r="E66" s="189"/>
    </row>
    <row r="67" spans="2:5" ht="31.5" customHeight="1">
      <c r="B67" s="23" t="s">
        <v>5</v>
      </c>
      <c r="C67" s="190" t="s">
        <v>78</v>
      </c>
      <c r="D67" s="190"/>
      <c r="E67" s="190"/>
    </row>
    <row r="68" spans="3:5" ht="33" customHeight="1">
      <c r="C68" s="197" t="s">
        <v>79</v>
      </c>
      <c r="D68" s="198"/>
      <c r="E68" s="38" t="s">
        <v>80</v>
      </c>
    </row>
    <row r="69" spans="3:5" ht="42" customHeight="1">
      <c r="C69" s="201" t="s">
        <v>81</v>
      </c>
      <c r="D69" s="202"/>
      <c r="E69" s="202"/>
    </row>
    <row r="70" spans="2:5" ht="18.75" customHeight="1">
      <c r="B70" s="23" t="s">
        <v>6</v>
      </c>
      <c r="C70" s="190" t="s">
        <v>82</v>
      </c>
      <c r="D70" s="190"/>
      <c r="E70" s="190"/>
    </row>
    <row r="71" spans="3:5" ht="94.5" customHeight="1">
      <c r="C71" s="204" t="s">
        <v>83</v>
      </c>
      <c r="D71" s="205"/>
      <c r="E71" s="38" t="s">
        <v>84</v>
      </c>
    </row>
    <row r="72" spans="3:5" ht="25.5" customHeight="1">
      <c r="C72" s="201" t="s">
        <v>85</v>
      </c>
      <c r="D72" s="202"/>
      <c r="E72" s="202"/>
    </row>
    <row r="73" spans="2:5" ht="38.25" customHeight="1">
      <c r="B73" s="23" t="s">
        <v>41</v>
      </c>
      <c r="C73" s="189" t="s">
        <v>86</v>
      </c>
      <c r="D73" s="189"/>
      <c r="E73" s="189"/>
    </row>
    <row r="74" spans="2:5" ht="23.25" customHeight="1">
      <c r="B74" s="23" t="s">
        <v>47</v>
      </c>
      <c r="C74" s="199" t="s">
        <v>87</v>
      </c>
      <c r="D74" s="190"/>
      <c r="E74" s="200"/>
    </row>
    <row r="75" spans="2:5" ht="42.75" customHeight="1">
      <c r="B75" s="23" t="s">
        <v>7</v>
      </c>
      <c r="C75" s="203" t="s">
        <v>70</v>
      </c>
      <c r="D75" s="203"/>
      <c r="E75" s="203"/>
    </row>
    <row r="76" spans="2:5" ht="69.75" customHeight="1">
      <c r="B76" s="23" t="s">
        <v>8</v>
      </c>
      <c r="C76" s="194" t="s">
        <v>220</v>
      </c>
      <c r="D76" s="194"/>
      <c r="E76" s="194"/>
    </row>
    <row r="77" spans="3:5" ht="69.75" customHeight="1">
      <c r="C77" s="194" t="s">
        <v>221</v>
      </c>
      <c r="D77" s="194"/>
      <c r="E77" s="194"/>
    </row>
    <row r="78" spans="3:5" ht="81" customHeight="1">
      <c r="C78" s="194" t="s">
        <v>222</v>
      </c>
      <c r="D78" s="194"/>
      <c r="E78" s="194"/>
    </row>
    <row r="79" spans="2:5" ht="39.75" customHeight="1">
      <c r="B79" s="23" t="s">
        <v>21</v>
      </c>
      <c r="C79" s="190" t="s">
        <v>24</v>
      </c>
      <c r="D79" s="199"/>
      <c r="E79" s="199"/>
    </row>
    <row r="80" spans="2:5" s="39" customFormat="1" ht="29.25" customHeight="1">
      <c r="B80" s="23" t="s">
        <v>46</v>
      </c>
      <c r="C80" s="190" t="s">
        <v>88</v>
      </c>
      <c r="D80" s="199"/>
      <c r="E80" s="199"/>
    </row>
    <row r="81" spans="2:5" s="39" customFormat="1" ht="42" customHeight="1">
      <c r="B81" s="23" t="s">
        <v>1</v>
      </c>
      <c r="C81" s="190" t="s">
        <v>42</v>
      </c>
      <c r="D81" s="199"/>
      <c r="E81" s="199"/>
    </row>
    <row r="82" spans="2:5" ht="18" customHeight="1">
      <c r="B82" s="23" t="s">
        <v>0</v>
      </c>
      <c r="C82" s="40" t="s">
        <v>9</v>
      </c>
      <c r="D82" s="40"/>
      <c r="E82" s="41"/>
    </row>
    <row r="83" spans="3:5" ht="18" customHeight="1">
      <c r="C83" s="31"/>
      <c r="D83" s="31"/>
      <c r="E83" s="24"/>
    </row>
    <row r="84" spans="3:5" ht="18" customHeight="1">
      <c r="C84" s="186" t="s">
        <v>22</v>
      </c>
      <c r="D84" s="187"/>
      <c r="E84" s="188"/>
    </row>
    <row r="85" spans="3:5" ht="18" customHeight="1">
      <c r="C85" s="186" t="s">
        <v>10</v>
      </c>
      <c r="D85" s="188"/>
      <c r="E85" s="27" t="s">
        <v>11</v>
      </c>
    </row>
    <row r="86" spans="3:5" ht="18" customHeight="1">
      <c r="C86" s="184"/>
      <c r="D86" s="185"/>
      <c r="E86" s="27"/>
    </row>
    <row r="87" spans="3:5" ht="18" customHeight="1">
      <c r="C87" s="184"/>
      <c r="D87" s="185"/>
      <c r="E87" s="27"/>
    </row>
    <row r="88" spans="3:5" ht="18" customHeight="1">
      <c r="C88" s="42" t="s">
        <v>12</v>
      </c>
      <c r="D88" s="42"/>
      <c r="E88" s="24"/>
    </row>
    <row r="89" spans="3:5" ht="18" customHeight="1">
      <c r="C89" s="186" t="s">
        <v>23</v>
      </c>
      <c r="D89" s="187"/>
      <c r="E89" s="188"/>
    </row>
    <row r="90" spans="3:5" ht="18" customHeight="1">
      <c r="C90" s="43" t="s">
        <v>10</v>
      </c>
      <c r="D90" s="44" t="s">
        <v>11</v>
      </c>
      <c r="E90" s="45" t="s">
        <v>13</v>
      </c>
    </row>
    <row r="91" spans="3:5" ht="18" customHeight="1">
      <c r="C91" s="46"/>
      <c r="D91" s="44"/>
      <c r="E91" s="47"/>
    </row>
    <row r="92" spans="3:5" ht="18" customHeight="1">
      <c r="C92" s="46"/>
      <c r="D92" s="44"/>
      <c r="E92" s="47"/>
    </row>
    <row r="93" spans="3:5" ht="18" customHeight="1">
      <c r="C93" s="42"/>
      <c r="D93" s="42"/>
      <c r="E93" s="24"/>
    </row>
    <row r="94" spans="3:5" ht="18" customHeight="1">
      <c r="C94" s="186" t="s">
        <v>25</v>
      </c>
      <c r="D94" s="187"/>
      <c r="E94" s="188"/>
    </row>
    <row r="95" spans="3:5" ht="18" customHeight="1">
      <c r="C95" s="180" t="s">
        <v>14</v>
      </c>
      <c r="D95" s="180"/>
      <c r="E95" s="27" t="s">
        <v>89</v>
      </c>
    </row>
    <row r="96" spans="3:5" ht="18" customHeight="1">
      <c r="C96" s="181"/>
      <c r="D96" s="181"/>
      <c r="E96" s="27"/>
    </row>
    <row r="97" ht="34.5" customHeight="1"/>
    <row r="98" spans="3:5" ht="21" customHeight="1">
      <c r="C98" s="182"/>
      <c r="D98" s="183"/>
      <c r="E98" s="183"/>
    </row>
  </sheetData>
  <sheetProtection/>
  <mergeCells count="38">
    <mergeCell ref="C65:D65"/>
    <mergeCell ref="C66:E66"/>
    <mergeCell ref="C69:E69"/>
    <mergeCell ref="C67:E67"/>
    <mergeCell ref="C80:E80"/>
    <mergeCell ref="C75:E75"/>
    <mergeCell ref="C78:E78"/>
    <mergeCell ref="C71:D71"/>
    <mergeCell ref="C72:E72"/>
    <mergeCell ref="C18:E18"/>
    <mergeCell ref="C85:D85"/>
    <mergeCell ref="C84:E84"/>
    <mergeCell ref="C68:D68"/>
    <mergeCell ref="C81:E81"/>
    <mergeCell ref="C70:E70"/>
    <mergeCell ref="C73:E73"/>
    <mergeCell ref="C74:E74"/>
    <mergeCell ref="C77:E77"/>
    <mergeCell ref="C79:E79"/>
    <mergeCell ref="D6:E6"/>
    <mergeCell ref="D13:E13"/>
    <mergeCell ref="D11:E11"/>
    <mergeCell ref="D14:E14"/>
    <mergeCell ref="D8:E8"/>
    <mergeCell ref="D16:E16"/>
    <mergeCell ref="D15:E15"/>
    <mergeCell ref="D9:E9"/>
    <mergeCell ref="D10:E10"/>
    <mergeCell ref="D12:E12"/>
    <mergeCell ref="C95:D95"/>
    <mergeCell ref="C96:D96"/>
    <mergeCell ref="C98:E98"/>
    <mergeCell ref="C86:D86"/>
    <mergeCell ref="C87:D87"/>
    <mergeCell ref="C89:E89"/>
    <mergeCell ref="C94:E94"/>
    <mergeCell ref="C64:E64"/>
    <mergeCell ref="C76:E76"/>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1"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zoomScalePageLayoutView="80" workbookViewId="0" topLeftCell="A1">
      <selection activeCell="A11" sqref="A11:F14"/>
    </sheetView>
  </sheetViews>
  <sheetFormatPr defaultColWidth="9.00390625" defaultRowHeight="12.75"/>
  <cols>
    <col min="1" max="1" width="5.375" style="31" customWidth="1"/>
    <col min="2" max="2" width="24.875" style="31" customWidth="1"/>
    <col min="3" max="3" width="22.375" style="31" customWidth="1"/>
    <col min="4" max="4" width="24.6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9</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SUM(N11:N14)</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93" t="s">
        <v>254</v>
      </c>
      <c r="C11" s="93" t="s">
        <v>255</v>
      </c>
      <c r="D11" s="93" t="s">
        <v>256</v>
      </c>
      <c r="E11" s="94">
        <v>400</v>
      </c>
      <c r="F11" s="73" t="s">
        <v>71</v>
      </c>
      <c r="G11" s="67" t="s">
        <v>69</v>
      </c>
      <c r="H11" s="67"/>
      <c r="I11" s="67"/>
      <c r="J11" s="68"/>
      <c r="K11" s="67"/>
      <c r="L11" s="67" t="str">
        <f>IF(K11=0,"0,00",IF(K11&gt;0,ROUND(E11/K11,2)))</f>
        <v>0,00</v>
      </c>
      <c r="M11" s="67"/>
      <c r="N11" s="69">
        <f>ROUND(L11*ROUND(M11,2),2)</f>
        <v>0</v>
      </c>
    </row>
    <row r="12" spans="1:14" ht="45">
      <c r="A12" s="74" t="s">
        <v>4</v>
      </c>
      <c r="B12" s="93" t="s">
        <v>254</v>
      </c>
      <c r="C12" s="95" t="s">
        <v>257</v>
      </c>
      <c r="D12" s="95" t="s">
        <v>256</v>
      </c>
      <c r="E12" s="96">
        <v>700</v>
      </c>
      <c r="F12" s="73" t="s">
        <v>71</v>
      </c>
      <c r="G12" s="67" t="s">
        <v>69</v>
      </c>
      <c r="H12" s="67"/>
      <c r="I12" s="67"/>
      <c r="J12" s="68"/>
      <c r="K12" s="67"/>
      <c r="L12" s="67" t="str">
        <f>IF(K12=0,"0,00",IF(K12&gt;0,ROUND(E12/K12,2)))</f>
        <v>0,00</v>
      </c>
      <c r="M12" s="67"/>
      <c r="N12" s="69">
        <f>ROUND(L12*ROUND(M12,2),2)</f>
        <v>0</v>
      </c>
    </row>
    <row r="13" spans="1:14" ht="45">
      <c r="A13" s="74" t="s">
        <v>5</v>
      </c>
      <c r="B13" s="93" t="s">
        <v>254</v>
      </c>
      <c r="C13" s="95" t="s">
        <v>258</v>
      </c>
      <c r="D13" s="95" t="s">
        <v>198</v>
      </c>
      <c r="E13" s="96">
        <v>900</v>
      </c>
      <c r="F13" s="73" t="s">
        <v>71</v>
      </c>
      <c r="G13" s="67" t="s">
        <v>69</v>
      </c>
      <c r="H13" s="67"/>
      <c r="I13" s="67"/>
      <c r="J13" s="68"/>
      <c r="K13" s="67"/>
      <c r="L13" s="67" t="str">
        <f>IF(K13=0,"0,00",IF(K13&gt;0,ROUND(E13/K13,2)))</f>
        <v>0,00</v>
      </c>
      <c r="M13" s="67"/>
      <c r="N13" s="69">
        <f>ROUND(L13*ROUND(M13,2),2)</f>
        <v>0</v>
      </c>
    </row>
    <row r="14" spans="1:14" ht="45">
      <c r="A14" s="74" t="s">
        <v>6</v>
      </c>
      <c r="B14" s="71" t="s">
        <v>259</v>
      </c>
      <c r="C14" s="71" t="s">
        <v>260</v>
      </c>
      <c r="D14" s="71" t="s">
        <v>198</v>
      </c>
      <c r="E14" s="72">
        <v>3300</v>
      </c>
      <c r="F14" s="73" t="s">
        <v>71</v>
      </c>
      <c r="G14" s="67" t="s">
        <v>69</v>
      </c>
      <c r="H14" s="67"/>
      <c r="I14" s="67"/>
      <c r="J14" s="68"/>
      <c r="K14" s="67"/>
      <c r="L14" s="67" t="str">
        <f>IF(K14=0,"0,00",IF(K14&gt;0,ROUND(E14/K14,2)))</f>
        <v>0,00</v>
      </c>
      <c r="M14" s="67"/>
      <c r="N14" s="69">
        <f>ROUND(L14*ROUND(M14,2),2)</f>
        <v>0</v>
      </c>
    </row>
    <row r="15" spans="1:14" ht="15">
      <c r="A15" s="30"/>
      <c r="B15" s="83"/>
      <c r="C15" s="83"/>
      <c r="D15" s="83"/>
      <c r="E15" s="84"/>
      <c r="F15" s="30"/>
      <c r="G15" s="85"/>
      <c r="H15" s="85"/>
      <c r="I15" s="85"/>
      <c r="J15" s="86"/>
      <c r="K15" s="85"/>
      <c r="L15" s="85"/>
      <c r="M15" s="85"/>
      <c r="N15" s="87"/>
    </row>
    <row r="16" spans="1:14" ht="30" customHeight="1">
      <c r="A16" s="30"/>
      <c r="B16" s="213" t="s">
        <v>132</v>
      </c>
      <c r="C16" s="213"/>
      <c r="D16" s="83"/>
      <c r="E16" s="84"/>
      <c r="F16" s="30"/>
      <c r="G16" s="85"/>
      <c r="H16" s="85"/>
      <c r="I16" s="85"/>
      <c r="J16" s="86"/>
      <c r="K16" s="85"/>
      <c r="L16" s="85"/>
      <c r="M16" s="85"/>
      <c r="N16" s="87"/>
    </row>
    <row r="17" spans="2:6" ht="15">
      <c r="B17" s="91"/>
      <c r="C17" s="53"/>
      <c r="D17" s="53"/>
      <c r="E17" s="92"/>
      <c r="F17" s="53"/>
    </row>
    <row r="18" spans="2:14" ht="15">
      <c r="B18" s="208" t="s">
        <v>209</v>
      </c>
      <c r="C18" s="208"/>
      <c r="D18" s="208"/>
      <c r="E18" s="208"/>
      <c r="F18" s="208"/>
      <c r="G18" s="208"/>
      <c r="H18" s="208"/>
      <c r="I18" s="208"/>
      <c r="J18" s="208"/>
      <c r="K18" s="208"/>
      <c r="L18" s="208"/>
      <c r="M18" s="208"/>
      <c r="N18" s="208"/>
    </row>
  </sheetData>
  <sheetProtection/>
  <mergeCells count="4">
    <mergeCell ref="G2:I2"/>
    <mergeCell ref="H6:I6"/>
    <mergeCell ref="B18:N18"/>
    <mergeCell ref="B16:C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zoomScalePageLayoutView="80" workbookViewId="0" topLeftCell="A1">
      <selection activeCell="A11" sqref="A11:F14"/>
    </sheetView>
  </sheetViews>
  <sheetFormatPr defaultColWidth="9.00390625" defaultRowHeight="12.75"/>
  <cols>
    <col min="1" max="1" width="5.375" style="31" customWidth="1"/>
    <col min="2" max="2" width="15.125" style="31" customWidth="1"/>
    <col min="3" max="3" width="12.625" style="31" customWidth="1"/>
    <col min="4" max="4" width="20.37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10</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SUM(N11:N14)</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95" t="s">
        <v>3</v>
      </c>
      <c r="B11" s="78" t="s">
        <v>261</v>
      </c>
      <c r="C11" s="78" t="s">
        <v>262</v>
      </c>
      <c r="D11" s="78" t="s">
        <v>263</v>
      </c>
      <c r="E11" s="97">
        <v>10</v>
      </c>
      <c r="F11" s="98" t="s">
        <v>566</v>
      </c>
      <c r="G11" s="67" t="s">
        <v>69</v>
      </c>
      <c r="H11" s="67"/>
      <c r="I11" s="67"/>
      <c r="J11" s="68"/>
      <c r="K11" s="67"/>
      <c r="L11" s="67" t="str">
        <f>IF(K11=0,"0,00",IF(K11&gt;0,ROUND(E11/K11,2)))</f>
        <v>0,00</v>
      </c>
      <c r="M11" s="67"/>
      <c r="N11" s="69">
        <f>ROUND(L11*ROUND(M11,2),2)</f>
        <v>0</v>
      </c>
    </row>
    <row r="12" spans="1:14" ht="45">
      <c r="A12" s="95" t="s">
        <v>4</v>
      </c>
      <c r="B12" s="78" t="s">
        <v>261</v>
      </c>
      <c r="C12" s="78" t="s">
        <v>264</v>
      </c>
      <c r="D12" s="78" t="s">
        <v>263</v>
      </c>
      <c r="E12" s="97">
        <v>50</v>
      </c>
      <c r="F12" s="98" t="s">
        <v>566</v>
      </c>
      <c r="G12" s="67" t="s">
        <v>69</v>
      </c>
      <c r="H12" s="67"/>
      <c r="I12" s="67"/>
      <c r="J12" s="68"/>
      <c r="K12" s="67"/>
      <c r="L12" s="67" t="str">
        <f>IF(K12=0,"0,00",IF(K12&gt;0,ROUND(E12/K12,2)))</f>
        <v>0,00</v>
      </c>
      <c r="M12" s="67"/>
      <c r="N12" s="69">
        <f>ROUND(L12*ROUND(M12,2),2)</f>
        <v>0</v>
      </c>
    </row>
    <row r="13" spans="1:14" ht="45">
      <c r="A13" s="95" t="s">
        <v>5</v>
      </c>
      <c r="B13" s="78" t="s">
        <v>261</v>
      </c>
      <c r="C13" s="78" t="s">
        <v>265</v>
      </c>
      <c r="D13" s="78" t="s">
        <v>263</v>
      </c>
      <c r="E13" s="97">
        <v>150</v>
      </c>
      <c r="F13" s="98" t="s">
        <v>566</v>
      </c>
      <c r="G13" s="67" t="s">
        <v>69</v>
      </c>
      <c r="H13" s="67"/>
      <c r="I13" s="67"/>
      <c r="J13" s="68"/>
      <c r="K13" s="67"/>
      <c r="L13" s="67" t="str">
        <f>IF(K13=0,"0,00",IF(K13&gt;0,ROUND(E13/K13,2)))</f>
        <v>0,00</v>
      </c>
      <c r="M13" s="67"/>
      <c r="N13" s="69">
        <f>ROUND(L13*ROUND(M13,2),2)</f>
        <v>0</v>
      </c>
    </row>
    <row r="14" spans="1:14" ht="45">
      <c r="A14" s="95" t="s">
        <v>6</v>
      </c>
      <c r="B14" s="78" t="s">
        <v>261</v>
      </c>
      <c r="C14" s="78" t="s">
        <v>266</v>
      </c>
      <c r="D14" s="78" t="s">
        <v>267</v>
      </c>
      <c r="E14" s="97">
        <v>10</v>
      </c>
      <c r="F14" s="98" t="s">
        <v>566</v>
      </c>
      <c r="G14" s="67" t="s">
        <v>69</v>
      </c>
      <c r="H14" s="67"/>
      <c r="I14" s="67"/>
      <c r="J14" s="68"/>
      <c r="K14" s="67"/>
      <c r="L14" s="67" t="str">
        <f>IF(K14=0,"0,00",IF(K14&gt;0,ROUND(E14/K14,2)))</f>
        <v>0,00</v>
      </c>
      <c r="M14" s="67"/>
      <c r="N14" s="69">
        <f>ROUND(L14*ROUND(M14,2),2)</f>
        <v>0</v>
      </c>
    </row>
    <row r="16" spans="2:4" ht="24.75" customHeight="1">
      <c r="B16" s="196" t="s">
        <v>132</v>
      </c>
      <c r="C16" s="196"/>
      <c r="D16" s="196"/>
    </row>
    <row r="18" spans="2:14" ht="15">
      <c r="B18" s="208" t="s">
        <v>209</v>
      </c>
      <c r="C18" s="208"/>
      <c r="D18" s="208"/>
      <c r="E18" s="208"/>
      <c r="F18" s="208"/>
      <c r="G18" s="208"/>
      <c r="H18" s="208"/>
      <c r="I18" s="208"/>
      <c r="J18" s="208"/>
      <c r="K18" s="208"/>
      <c r="L18" s="208"/>
      <c r="M18" s="208"/>
      <c r="N18" s="208"/>
    </row>
  </sheetData>
  <sheetProtection/>
  <mergeCells count="4">
    <mergeCell ref="G2:I2"/>
    <mergeCell ref="H6:I6"/>
    <mergeCell ref="B18:N18"/>
    <mergeCell ref="B16:D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4.00390625" style="31" customWidth="1"/>
    <col min="3" max="3" width="11.125" style="31" customWidth="1"/>
    <col min="4" max="4" width="21.1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11</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99" t="s">
        <v>269</v>
      </c>
      <c r="C11" s="99" t="s">
        <v>564</v>
      </c>
      <c r="D11" s="99" t="s">
        <v>270</v>
      </c>
      <c r="E11" s="100">
        <v>4700</v>
      </c>
      <c r="F11" s="73" t="s">
        <v>71</v>
      </c>
      <c r="G11" s="67" t="s">
        <v>69</v>
      </c>
      <c r="H11" s="67"/>
      <c r="I11" s="67"/>
      <c r="J11" s="68"/>
      <c r="K11" s="67"/>
      <c r="L11" s="67" t="str">
        <f>IF(K11=0,"0,00",IF(K11&gt;0,ROUND(E11/K11,2)))</f>
        <v>0,00</v>
      </c>
      <c r="M11" s="67"/>
      <c r="N11" s="69">
        <f>ROUND(L11*ROUND(M11,2),2)</f>
        <v>0</v>
      </c>
    </row>
    <row r="13" spans="2:10" ht="34.5" customHeight="1">
      <c r="B13" s="196" t="s">
        <v>268</v>
      </c>
      <c r="C13" s="196"/>
      <c r="D13" s="196"/>
      <c r="E13" s="196"/>
      <c r="F13" s="196"/>
      <c r="G13" s="196"/>
      <c r="H13" s="196"/>
      <c r="I13" s="196"/>
      <c r="J13" s="196"/>
    </row>
    <row r="14" spans="2:14" ht="15">
      <c r="B14" s="70"/>
      <c r="C14" s="70"/>
      <c r="D14" s="70"/>
      <c r="E14" s="70"/>
      <c r="F14" s="70"/>
      <c r="G14" s="70"/>
      <c r="H14" s="70"/>
      <c r="I14" s="70"/>
      <c r="J14" s="70"/>
      <c r="K14" s="70"/>
      <c r="L14" s="70"/>
      <c r="M14" s="70"/>
      <c r="N14" s="70"/>
    </row>
    <row r="15" spans="2:14" ht="15">
      <c r="B15" s="208" t="s">
        <v>209</v>
      </c>
      <c r="C15" s="208"/>
      <c r="D15" s="208"/>
      <c r="E15" s="208"/>
      <c r="F15" s="208"/>
      <c r="G15" s="208"/>
      <c r="H15" s="208"/>
      <c r="I15" s="208"/>
      <c r="J15" s="208"/>
      <c r="K15" s="208"/>
      <c r="L15" s="208"/>
      <c r="M15" s="208"/>
      <c r="N15" s="208"/>
    </row>
  </sheetData>
  <sheetProtection/>
  <mergeCells count="4">
    <mergeCell ref="G2:I2"/>
    <mergeCell ref="H6:I6"/>
    <mergeCell ref="B15:N15"/>
    <mergeCell ref="B13:J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18.75390625" style="52" customWidth="1"/>
    <col min="3" max="3" width="17.75390625" style="52" customWidth="1"/>
    <col min="4" max="4" width="23.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101" t="s">
        <v>271</v>
      </c>
      <c r="C11" s="101" t="s">
        <v>272</v>
      </c>
      <c r="D11" s="101" t="s">
        <v>273</v>
      </c>
      <c r="E11" s="102">
        <v>100</v>
      </c>
      <c r="F11" s="73" t="s">
        <v>71</v>
      </c>
      <c r="G11" s="67" t="s">
        <v>69</v>
      </c>
      <c r="H11" s="67"/>
      <c r="I11" s="67"/>
      <c r="J11" s="68"/>
      <c r="K11" s="67"/>
      <c r="L11" s="67" t="str">
        <f>IF(K11=0,"0,00",IF(K11&gt;0,ROUND(E11/K11,2)))</f>
        <v>0,00</v>
      </c>
      <c r="M11" s="67"/>
      <c r="N11" s="69">
        <f>ROUND(L11*ROUND(M11,2),2)</f>
        <v>0</v>
      </c>
    </row>
    <row r="12" spans="1:14" ht="45">
      <c r="A12" s="74" t="s">
        <v>4</v>
      </c>
      <c r="B12" s="101" t="s">
        <v>271</v>
      </c>
      <c r="C12" s="103" t="s">
        <v>272</v>
      </c>
      <c r="D12" s="101" t="s">
        <v>274</v>
      </c>
      <c r="E12" s="102">
        <v>150</v>
      </c>
      <c r="F12" s="73" t="s">
        <v>71</v>
      </c>
      <c r="G12" s="67" t="s">
        <v>69</v>
      </c>
      <c r="H12" s="67"/>
      <c r="I12" s="67"/>
      <c r="J12" s="68"/>
      <c r="K12" s="67"/>
      <c r="L12" s="67"/>
      <c r="M12" s="67"/>
      <c r="N12" s="69">
        <f>ROUND(L12*ROUND(M12,2),2)</f>
        <v>0</v>
      </c>
    </row>
    <row r="14" spans="2:4" ht="19.5" customHeight="1">
      <c r="B14" s="196" t="s">
        <v>206</v>
      </c>
      <c r="C14" s="196"/>
      <c r="D14" s="196"/>
    </row>
    <row r="16" spans="2:14" ht="15">
      <c r="B16" s="208" t="s">
        <v>209</v>
      </c>
      <c r="C16" s="208"/>
      <c r="D16" s="208"/>
      <c r="E16" s="208"/>
      <c r="F16" s="208"/>
      <c r="G16" s="208"/>
      <c r="H16" s="208"/>
      <c r="I16" s="208"/>
      <c r="J16" s="208"/>
      <c r="K16" s="208"/>
      <c r="L16" s="208"/>
      <c r="M16" s="208"/>
      <c r="N16" s="208"/>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2">
      <selection activeCell="A11" sqref="A11:F11"/>
    </sheetView>
  </sheetViews>
  <sheetFormatPr defaultColWidth="9.00390625" defaultRowHeight="12.75"/>
  <cols>
    <col min="1" max="1" width="5.375" style="52" customWidth="1"/>
    <col min="2" max="2" width="21.00390625" style="52" customWidth="1"/>
    <col min="3" max="3" width="14.375" style="52" customWidth="1"/>
    <col min="4" max="4" width="22.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13</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78" t="s">
        <v>275</v>
      </c>
      <c r="C11" s="78" t="s">
        <v>276</v>
      </c>
      <c r="D11" s="78" t="s">
        <v>170</v>
      </c>
      <c r="E11" s="77">
        <v>400</v>
      </c>
      <c r="F11" s="73" t="s">
        <v>71</v>
      </c>
      <c r="G11" s="67" t="s">
        <v>69</v>
      </c>
      <c r="H11" s="67"/>
      <c r="I11" s="67"/>
      <c r="J11" s="68"/>
      <c r="K11" s="67"/>
      <c r="L11" s="67" t="str">
        <f>IF(K11=0,"0,00",IF(K11&gt;0,ROUND(E11/K11,2)))</f>
        <v>0,00</v>
      </c>
      <c r="M11" s="67"/>
      <c r="N11" s="69">
        <f>ROUND(L11*ROUND(M11,2),2)</f>
        <v>0</v>
      </c>
    </row>
    <row r="12" spans="1:14" ht="15">
      <c r="A12" s="51"/>
      <c r="B12" s="88"/>
      <c r="C12" s="88"/>
      <c r="D12" s="88"/>
      <c r="E12" s="84"/>
      <c r="F12" s="51"/>
      <c r="G12" s="85"/>
      <c r="H12" s="85"/>
      <c r="I12" s="85"/>
      <c r="J12" s="86"/>
      <c r="K12" s="85"/>
      <c r="L12" s="85"/>
      <c r="M12" s="85"/>
      <c r="N12" s="87"/>
    </row>
    <row r="14" spans="2:14" ht="15">
      <c r="B14" s="208" t="s">
        <v>209</v>
      </c>
      <c r="C14" s="208"/>
      <c r="D14" s="208"/>
      <c r="E14" s="208"/>
      <c r="F14" s="208"/>
      <c r="G14" s="208"/>
      <c r="H14" s="208"/>
      <c r="I14" s="208"/>
      <c r="J14" s="208"/>
      <c r="K14" s="208"/>
      <c r="L14" s="208"/>
      <c r="M14" s="208"/>
      <c r="N14" s="208"/>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5" workbookViewId="0" topLeftCell="A1">
      <selection activeCell="A11" sqref="A11:F12"/>
    </sheetView>
  </sheetViews>
  <sheetFormatPr defaultColWidth="9.00390625" defaultRowHeight="12.75"/>
  <cols>
    <col min="1" max="1" width="5.375" style="52" customWidth="1"/>
    <col min="2" max="2" width="23.625" style="52" customWidth="1"/>
    <col min="3" max="3" width="21.125" style="52" customWidth="1"/>
    <col min="4" max="4" width="22.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14</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75" t="s">
        <v>282</v>
      </c>
      <c r="C11" s="104" t="s">
        <v>277</v>
      </c>
      <c r="D11" s="105" t="s">
        <v>278</v>
      </c>
      <c r="E11" s="106">
        <v>90500</v>
      </c>
      <c r="F11" s="73" t="s">
        <v>71</v>
      </c>
      <c r="G11" s="67" t="s">
        <v>69</v>
      </c>
      <c r="H11" s="67"/>
      <c r="I11" s="67"/>
      <c r="J11" s="68"/>
      <c r="K11" s="67"/>
      <c r="L11" s="67" t="str">
        <f>IF(K11=0,"0,00",IF(K11&gt;0,ROUND(E11/K11,2)))</f>
        <v>0,00</v>
      </c>
      <c r="M11" s="67"/>
      <c r="N11" s="69">
        <f>ROUND(L11*ROUND(M11,2),2)</f>
        <v>0</v>
      </c>
    </row>
    <row r="12" spans="1:14" ht="60">
      <c r="A12" s="74" t="s">
        <v>4</v>
      </c>
      <c r="B12" s="75" t="s">
        <v>282</v>
      </c>
      <c r="C12" s="104" t="s">
        <v>279</v>
      </c>
      <c r="D12" s="105" t="s">
        <v>280</v>
      </c>
      <c r="E12" s="106">
        <v>57500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30" customHeight="1">
      <c r="A14" s="51"/>
      <c r="B14" s="213" t="s">
        <v>281</v>
      </c>
      <c r="C14" s="213"/>
      <c r="D14" s="213"/>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4.875" style="52" customWidth="1"/>
    <col min="3" max="3" width="16.875" style="52" customWidth="1"/>
    <col min="4" max="4" width="21.8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15</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81" t="s">
        <v>283</v>
      </c>
      <c r="C11" s="81" t="s">
        <v>284</v>
      </c>
      <c r="D11" s="81" t="s">
        <v>198</v>
      </c>
      <c r="E11" s="72">
        <v>1100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25"/>
  <sheetViews>
    <sheetView showGridLines="0" zoomScalePageLayoutView="80" workbookViewId="0" topLeftCell="A10">
      <selection activeCell="A11" sqref="A11:F20"/>
    </sheetView>
  </sheetViews>
  <sheetFormatPr defaultColWidth="9.00390625" defaultRowHeight="12.75"/>
  <cols>
    <col min="1" max="1" width="5.375" style="52" customWidth="1"/>
    <col min="2" max="2" width="21.125" style="52" customWidth="1"/>
    <col min="3" max="3" width="1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16</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SUM(N11:N20)</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107" t="s">
        <v>287</v>
      </c>
      <c r="C11" s="107" t="s">
        <v>288</v>
      </c>
      <c r="D11" s="107" t="s">
        <v>289</v>
      </c>
      <c r="E11" s="108">
        <v>1710</v>
      </c>
      <c r="F11" s="73" t="s">
        <v>71</v>
      </c>
      <c r="G11" s="67" t="s">
        <v>69</v>
      </c>
      <c r="H11" s="67"/>
      <c r="I11" s="67"/>
      <c r="J11" s="68"/>
      <c r="K11" s="67"/>
      <c r="L11" s="67" t="str">
        <f aca="true" t="shared" si="0" ref="L11:L20">IF(K11=0,"0,00",IF(K11&gt;0,ROUND(E11/K11,2)))</f>
        <v>0,00</v>
      </c>
      <c r="M11" s="67"/>
      <c r="N11" s="69">
        <f aca="true" t="shared" si="1" ref="N11:N20">ROUND(L11*ROUND(M11,2),2)</f>
        <v>0</v>
      </c>
    </row>
    <row r="12" spans="1:14" ht="45">
      <c r="A12" s="74" t="s">
        <v>4</v>
      </c>
      <c r="B12" s="78" t="s">
        <v>290</v>
      </c>
      <c r="C12" s="78" t="s">
        <v>133</v>
      </c>
      <c r="D12" s="78" t="s">
        <v>291</v>
      </c>
      <c r="E12" s="109">
        <v>3000</v>
      </c>
      <c r="F12" s="73" t="s">
        <v>71</v>
      </c>
      <c r="G12" s="67" t="s">
        <v>69</v>
      </c>
      <c r="H12" s="67"/>
      <c r="I12" s="67"/>
      <c r="J12" s="68"/>
      <c r="K12" s="67"/>
      <c r="L12" s="67" t="str">
        <f t="shared" si="0"/>
        <v>0,00</v>
      </c>
      <c r="M12" s="67"/>
      <c r="N12" s="69">
        <f t="shared" si="1"/>
        <v>0</v>
      </c>
    </row>
    <row r="13" spans="1:14" ht="75">
      <c r="A13" s="74" t="s">
        <v>5</v>
      </c>
      <c r="B13" s="110" t="s">
        <v>292</v>
      </c>
      <c r="C13" s="111" t="s">
        <v>293</v>
      </c>
      <c r="D13" s="111" t="s">
        <v>294</v>
      </c>
      <c r="E13" s="109">
        <v>600</v>
      </c>
      <c r="F13" s="73" t="s">
        <v>71</v>
      </c>
      <c r="G13" s="67" t="s">
        <v>69</v>
      </c>
      <c r="H13" s="67"/>
      <c r="I13" s="67"/>
      <c r="J13" s="68"/>
      <c r="K13" s="67"/>
      <c r="L13" s="67" t="str">
        <f t="shared" si="0"/>
        <v>0,00</v>
      </c>
      <c r="M13" s="67"/>
      <c r="N13" s="69">
        <f t="shared" si="1"/>
        <v>0</v>
      </c>
    </row>
    <row r="14" spans="1:14" ht="45">
      <c r="A14" s="74" t="s">
        <v>6</v>
      </c>
      <c r="B14" s="107" t="s">
        <v>295</v>
      </c>
      <c r="C14" s="107" t="s">
        <v>296</v>
      </c>
      <c r="D14" s="107" t="s">
        <v>297</v>
      </c>
      <c r="E14" s="108">
        <v>550</v>
      </c>
      <c r="F14" s="73" t="s">
        <v>71</v>
      </c>
      <c r="G14" s="67" t="s">
        <v>69</v>
      </c>
      <c r="H14" s="67"/>
      <c r="I14" s="67"/>
      <c r="J14" s="68"/>
      <c r="K14" s="67"/>
      <c r="L14" s="67" t="str">
        <f t="shared" si="0"/>
        <v>0,00</v>
      </c>
      <c r="M14" s="67"/>
      <c r="N14" s="69">
        <f t="shared" si="1"/>
        <v>0</v>
      </c>
    </row>
    <row r="15" spans="1:14" ht="45">
      <c r="A15" s="74" t="s">
        <v>41</v>
      </c>
      <c r="B15" s="81" t="s">
        <v>298</v>
      </c>
      <c r="C15" s="81" t="s">
        <v>136</v>
      </c>
      <c r="D15" s="78" t="s">
        <v>90</v>
      </c>
      <c r="E15" s="112">
        <v>540</v>
      </c>
      <c r="F15" s="73" t="s">
        <v>71</v>
      </c>
      <c r="G15" s="67" t="s">
        <v>69</v>
      </c>
      <c r="H15" s="67"/>
      <c r="I15" s="67"/>
      <c r="J15" s="68"/>
      <c r="K15" s="67"/>
      <c r="L15" s="67" t="str">
        <f t="shared" si="0"/>
        <v>0,00</v>
      </c>
      <c r="M15" s="67"/>
      <c r="N15" s="69">
        <f t="shared" si="1"/>
        <v>0</v>
      </c>
    </row>
    <row r="16" spans="1:14" ht="45">
      <c r="A16" s="74" t="s">
        <v>47</v>
      </c>
      <c r="B16" s="81" t="s">
        <v>298</v>
      </c>
      <c r="C16" s="78" t="s">
        <v>137</v>
      </c>
      <c r="D16" s="78" t="s">
        <v>90</v>
      </c>
      <c r="E16" s="112">
        <v>540</v>
      </c>
      <c r="F16" s="73" t="s">
        <v>71</v>
      </c>
      <c r="G16" s="67" t="s">
        <v>69</v>
      </c>
      <c r="H16" s="67"/>
      <c r="I16" s="67"/>
      <c r="J16" s="68"/>
      <c r="K16" s="67"/>
      <c r="L16" s="67" t="str">
        <f t="shared" si="0"/>
        <v>0,00</v>
      </c>
      <c r="M16" s="67"/>
      <c r="N16" s="69">
        <f t="shared" si="1"/>
        <v>0</v>
      </c>
    </row>
    <row r="17" spans="1:14" ht="45">
      <c r="A17" s="74" t="s">
        <v>7</v>
      </c>
      <c r="B17" s="81" t="s">
        <v>299</v>
      </c>
      <c r="C17" s="78" t="s">
        <v>154</v>
      </c>
      <c r="D17" s="78" t="s">
        <v>300</v>
      </c>
      <c r="E17" s="112">
        <v>540</v>
      </c>
      <c r="F17" s="73" t="s">
        <v>71</v>
      </c>
      <c r="G17" s="67" t="s">
        <v>69</v>
      </c>
      <c r="H17" s="67"/>
      <c r="I17" s="67"/>
      <c r="J17" s="68"/>
      <c r="K17" s="67"/>
      <c r="L17" s="67" t="str">
        <f t="shared" si="0"/>
        <v>0,00</v>
      </c>
      <c r="M17" s="67"/>
      <c r="N17" s="69">
        <f t="shared" si="1"/>
        <v>0</v>
      </c>
    </row>
    <row r="18" spans="1:14" ht="45">
      <c r="A18" s="74" t="s">
        <v>8</v>
      </c>
      <c r="B18" s="113" t="s">
        <v>301</v>
      </c>
      <c r="C18" s="113" t="s">
        <v>302</v>
      </c>
      <c r="D18" s="113" t="s">
        <v>303</v>
      </c>
      <c r="E18" s="109">
        <v>200</v>
      </c>
      <c r="F18" s="73" t="s">
        <v>71</v>
      </c>
      <c r="G18" s="67" t="s">
        <v>69</v>
      </c>
      <c r="H18" s="67"/>
      <c r="I18" s="67"/>
      <c r="J18" s="68"/>
      <c r="K18" s="67"/>
      <c r="L18" s="67" t="str">
        <f t="shared" si="0"/>
        <v>0,00</v>
      </c>
      <c r="M18" s="67"/>
      <c r="N18" s="69">
        <f t="shared" si="1"/>
        <v>0</v>
      </c>
    </row>
    <row r="19" spans="1:14" ht="45">
      <c r="A19" s="74" t="s">
        <v>21</v>
      </c>
      <c r="B19" s="81" t="s">
        <v>304</v>
      </c>
      <c r="C19" s="78" t="s">
        <v>305</v>
      </c>
      <c r="D19" s="114" t="s">
        <v>306</v>
      </c>
      <c r="E19" s="109">
        <v>8100</v>
      </c>
      <c r="F19" s="73" t="s">
        <v>71</v>
      </c>
      <c r="G19" s="67" t="s">
        <v>69</v>
      </c>
      <c r="H19" s="67"/>
      <c r="I19" s="67"/>
      <c r="J19" s="68"/>
      <c r="K19" s="67"/>
      <c r="L19" s="67" t="str">
        <f t="shared" si="0"/>
        <v>0,00</v>
      </c>
      <c r="M19" s="67"/>
      <c r="N19" s="69">
        <f t="shared" si="1"/>
        <v>0</v>
      </c>
    </row>
    <row r="20" spans="1:14" ht="45">
      <c r="A20" s="74" t="s">
        <v>46</v>
      </c>
      <c r="B20" s="81" t="s">
        <v>304</v>
      </c>
      <c r="C20" s="78" t="s">
        <v>307</v>
      </c>
      <c r="D20" s="78" t="s">
        <v>308</v>
      </c>
      <c r="E20" s="109">
        <v>27000</v>
      </c>
      <c r="F20" s="73" t="s">
        <v>71</v>
      </c>
      <c r="G20" s="67" t="s">
        <v>69</v>
      </c>
      <c r="H20" s="67"/>
      <c r="I20" s="67"/>
      <c r="J20" s="68"/>
      <c r="K20" s="67"/>
      <c r="L20" s="67" t="str">
        <f t="shared" si="0"/>
        <v>0,00</v>
      </c>
      <c r="M20" s="67"/>
      <c r="N20" s="69">
        <f t="shared" si="1"/>
        <v>0</v>
      </c>
    </row>
    <row r="22" spans="2:5" ht="33.75" customHeight="1">
      <c r="B22" s="196" t="s">
        <v>285</v>
      </c>
      <c r="C22" s="196"/>
      <c r="D22" s="196"/>
      <c r="E22" s="196"/>
    </row>
    <row r="23" spans="2:7" ht="36.75" customHeight="1">
      <c r="B23" s="196" t="s">
        <v>286</v>
      </c>
      <c r="C23" s="196"/>
      <c r="D23" s="196"/>
      <c r="E23" s="196"/>
      <c r="F23" s="196"/>
      <c r="G23" s="196"/>
    </row>
    <row r="25" spans="2:14" ht="15">
      <c r="B25" s="196" t="s">
        <v>209</v>
      </c>
      <c r="C25" s="196"/>
      <c r="D25" s="196"/>
      <c r="E25" s="196"/>
      <c r="F25" s="196"/>
      <c r="G25" s="196"/>
      <c r="H25" s="196"/>
      <c r="I25" s="196"/>
      <c r="J25" s="196"/>
      <c r="K25" s="196"/>
      <c r="L25" s="196"/>
      <c r="M25" s="196"/>
      <c r="N25" s="196"/>
    </row>
  </sheetData>
  <sheetProtection/>
  <mergeCells count="5">
    <mergeCell ref="G2:I2"/>
    <mergeCell ref="H6:I6"/>
    <mergeCell ref="B25:N25"/>
    <mergeCell ref="B22:E22"/>
    <mergeCell ref="B23:G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52" customWidth="1"/>
    <col min="2" max="2" width="19.875" style="52" customWidth="1"/>
    <col min="3" max="3" width="16.625" style="52" customWidth="1"/>
    <col min="4" max="4" width="36.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17</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81" t="s">
        <v>309</v>
      </c>
      <c r="C11" s="78" t="s">
        <v>310</v>
      </c>
      <c r="D11" s="78" t="s">
        <v>311</v>
      </c>
      <c r="E11" s="109">
        <v>3600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2"/>
    </sheetView>
  </sheetViews>
  <sheetFormatPr defaultColWidth="9.00390625" defaultRowHeight="12.75"/>
  <cols>
    <col min="1" max="1" width="5.375" style="52" customWidth="1"/>
    <col min="2" max="2" width="35.00390625" style="52" customWidth="1"/>
    <col min="3" max="3" width="14.125" style="52" customWidth="1"/>
    <col min="4" max="4" width="23.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18</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67</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95" t="s">
        <v>3</v>
      </c>
      <c r="B11" s="78" t="s">
        <v>312</v>
      </c>
      <c r="C11" s="78" t="s">
        <v>169</v>
      </c>
      <c r="D11" s="78" t="s">
        <v>313</v>
      </c>
      <c r="E11" s="109">
        <v>44000</v>
      </c>
      <c r="F11" s="98" t="s">
        <v>71</v>
      </c>
      <c r="G11" s="67" t="s">
        <v>69</v>
      </c>
      <c r="H11" s="67"/>
      <c r="I11" s="67"/>
      <c r="J11" s="68"/>
      <c r="K11" s="67"/>
      <c r="L11" s="67" t="str">
        <f>IF(K11=0,"0,00",IF(K11&gt;0,ROUND(E11/K11,2)))</f>
        <v>0,00</v>
      </c>
      <c r="M11" s="67"/>
      <c r="N11" s="69">
        <f>ROUND(L11*ROUND(M11,2),2)</f>
        <v>0</v>
      </c>
    </row>
    <row r="12" spans="1:14" ht="45">
      <c r="A12" s="95" t="s">
        <v>4</v>
      </c>
      <c r="B12" s="78" t="s">
        <v>312</v>
      </c>
      <c r="C12" s="78" t="s">
        <v>168</v>
      </c>
      <c r="D12" s="78" t="s">
        <v>313</v>
      </c>
      <c r="E12" s="109">
        <v>12600</v>
      </c>
      <c r="F12" s="98" t="s">
        <v>71</v>
      </c>
      <c r="G12" s="67" t="s">
        <v>69</v>
      </c>
      <c r="H12" s="67"/>
      <c r="I12" s="67"/>
      <c r="J12" s="68"/>
      <c r="K12" s="67"/>
      <c r="L12" s="67" t="str">
        <f>IF(K12=0,"0,00",IF(K12&gt;0,ROUND(E12/K12,2)))</f>
        <v>0,00</v>
      </c>
      <c r="M12" s="67"/>
      <c r="N12" s="69">
        <f>ROUND(L12*ROUND(M12,2),2)</f>
        <v>0</v>
      </c>
    </row>
    <row r="14" spans="2:3" ht="30" customHeight="1">
      <c r="B14" s="196" t="s">
        <v>132</v>
      </c>
      <c r="C14" s="196"/>
    </row>
    <row r="15" spans="2:14" ht="15">
      <c r="B15" s="208" t="s">
        <v>209</v>
      </c>
      <c r="C15" s="208"/>
      <c r="D15" s="208"/>
      <c r="E15" s="208"/>
      <c r="F15" s="208"/>
      <c r="G15" s="208"/>
      <c r="H15" s="208"/>
      <c r="I15" s="208"/>
      <c r="J15" s="208"/>
      <c r="K15" s="208"/>
      <c r="L15" s="208"/>
      <c r="M15" s="208"/>
      <c r="N15" s="208"/>
    </row>
  </sheetData>
  <sheetProtection/>
  <mergeCells count="4">
    <mergeCell ref="G2:I2"/>
    <mergeCell ref="H6:I6"/>
    <mergeCell ref="B15:N15"/>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5" workbookViewId="0" topLeftCell="A1">
      <selection activeCell="B11" sqref="B11:F11"/>
    </sheetView>
  </sheetViews>
  <sheetFormatPr defaultColWidth="9.00390625" defaultRowHeight="12.75"/>
  <cols>
    <col min="1" max="1" width="5.375" style="31" customWidth="1"/>
    <col min="2" max="2" width="24.875" style="31" customWidth="1"/>
    <col min="3" max="3" width="18.375" style="31" customWidth="1"/>
    <col min="4" max="4" width="24.625" style="31" customWidth="1"/>
    <col min="5" max="5" width="12.875" style="32" customWidth="1"/>
    <col min="6" max="6" width="9.875" style="31" customWidth="1"/>
    <col min="7" max="8" width="37.375" style="31" customWidth="1"/>
    <col min="9" max="9" width="18.125" style="31" customWidth="1"/>
    <col min="10" max="10" width="25.875" style="31" customWidth="1"/>
    <col min="11" max="11" width="16.00390625" style="31" hidden="1" customWidth="1"/>
    <col min="12"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1</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45">
      <c r="A10" s="63" t="s">
        <v>45</v>
      </c>
      <c r="B10" s="63" t="s">
        <v>16</v>
      </c>
      <c r="C10" s="63" t="s">
        <v>17</v>
      </c>
      <c r="D10" s="63" t="s">
        <v>130</v>
      </c>
      <c r="E10" s="64" t="s">
        <v>63</v>
      </c>
      <c r="F10" s="65"/>
      <c r="G10" s="63" t="str">
        <f>"Nazwa handlowa /
"&amp;C10&amp;" / 
"&amp;D10</f>
        <v>Nazwa handlowa /
Dawka / 
Postać / opakowanie</v>
      </c>
      <c r="H10" s="63" t="s">
        <v>61</v>
      </c>
      <c r="I10" s="63" t="str">
        <f>B10</f>
        <v>Skład</v>
      </c>
      <c r="J10" s="63" t="s">
        <v>62</v>
      </c>
      <c r="K10" s="63"/>
      <c r="L10" s="63" t="s">
        <v>559</v>
      </c>
      <c r="M10" s="66" t="s">
        <v>558</v>
      </c>
      <c r="N10" s="63" t="s">
        <v>18</v>
      </c>
    </row>
    <row r="11" spans="1:14" ht="387" customHeight="1">
      <c r="A11" s="74" t="s">
        <v>3</v>
      </c>
      <c r="B11" s="71" t="s">
        <v>223</v>
      </c>
      <c r="C11" s="71" t="s">
        <v>224</v>
      </c>
      <c r="D11" s="71" t="s">
        <v>225</v>
      </c>
      <c r="E11" s="72">
        <v>12300</v>
      </c>
      <c r="F11" s="73" t="s">
        <v>226</v>
      </c>
      <c r="G11" s="67" t="s">
        <v>227</v>
      </c>
      <c r="H11" s="67"/>
      <c r="I11" s="67"/>
      <c r="J11" s="68" t="s">
        <v>228</v>
      </c>
      <c r="K11" s="67"/>
      <c r="L11" s="67" t="str">
        <f>IF(K11=0,"0,00",IF(K11&gt;0,ROUND(E11/K11,2)))</f>
        <v>0,00</v>
      </c>
      <c r="M11" s="67"/>
      <c r="N11" s="69">
        <f>ROUND(L11*ROUND(M11,2),2)</f>
        <v>0</v>
      </c>
    </row>
    <row r="12" ht="15">
      <c r="E12" s="31"/>
    </row>
    <row r="13" spans="2:14" ht="15">
      <c r="B13" s="208" t="s">
        <v>209</v>
      </c>
      <c r="C13" s="208"/>
      <c r="D13" s="208"/>
      <c r="E13" s="208"/>
      <c r="F13" s="208"/>
      <c r="G13" s="208"/>
      <c r="H13" s="208"/>
      <c r="I13" s="208"/>
      <c r="J13" s="208"/>
      <c r="K13" s="208"/>
      <c r="L13" s="208"/>
      <c r="M13" s="208"/>
      <c r="N13" s="208"/>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6.875" style="52" customWidth="1"/>
    <col min="3" max="3" width="19.7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19</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67</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45">
      <c r="A11" s="74" t="s">
        <v>3</v>
      </c>
      <c r="B11" s="81" t="s">
        <v>314</v>
      </c>
      <c r="C11" s="78" t="s">
        <v>315</v>
      </c>
      <c r="D11" s="78" t="s">
        <v>316</v>
      </c>
      <c r="E11" s="72">
        <v>125000</v>
      </c>
      <c r="F11" s="73" t="s">
        <v>71</v>
      </c>
      <c r="G11" s="67" t="s">
        <v>69</v>
      </c>
      <c r="H11" s="67"/>
      <c r="I11" s="67"/>
      <c r="J11" s="68"/>
      <c r="K11" s="67"/>
      <c r="L11" s="67" t="str">
        <f>IF(K11=0,"0,00",IF(K11&gt;0,ROUND(E11/K11,2)))</f>
        <v>0,00</v>
      </c>
      <c r="M11" s="67"/>
      <c r="N11" s="69">
        <f>ROUND(L11*ROUND(M11,2),2)</f>
        <v>0</v>
      </c>
    </row>
    <row r="14" spans="2:14" ht="15">
      <c r="B14" s="208" t="s">
        <v>209</v>
      </c>
      <c r="C14" s="208"/>
      <c r="D14" s="208"/>
      <c r="E14" s="208"/>
      <c r="F14" s="208"/>
      <c r="G14" s="208"/>
      <c r="H14" s="208"/>
      <c r="I14" s="208"/>
      <c r="J14" s="208"/>
      <c r="K14" s="208"/>
      <c r="L14" s="208"/>
      <c r="M14" s="208"/>
      <c r="N14" s="208"/>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7.25390625" style="52" customWidth="1"/>
    <col min="3" max="3" width="16.25390625" style="52" customWidth="1"/>
    <col min="4" max="4" width="23.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20</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45">
      <c r="A11" s="74" t="s">
        <v>3</v>
      </c>
      <c r="B11" s="117" t="s">
        <v>317</v>
      </c>
      <c r="C11" s="78" t="s">
        <v>318</v>
      </c>
      <c r="D11" s="117" t="s">
        <v>319</v>
      </c>
      <c r="E11" s="118">
        <v>2000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18.625" style="52" customWidth="1"/>
    <col min="3" max="3" width="22.875" style="52" customWidth="1"/>
    <col min="4" max="4" width="24.25390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21</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78" t="s">
        <v>320</v>
      </c>
      <c r="C11" s="117" t="s">
        <v>321</v>
      </c>
      <c r="D11" s="81" t="s">
        <v>90</v>
      </c>
      <c r="E11" s="118">
        <v>7200</v>
      </c>
      <c r="F11" s="73" t="s">
        <v>71</v>
      </c>
      <c r="G11" s="67" t="s">
        <v>69</v>
      </c>
      <c r="H11" s="67"/>
      <c r="I11" s="67"/>
      <c r="J11" s="68"/>
      <c r="K11" s="67"/>
      <c r="L11" s="67"/>
      <c r="M11" s="67"/>
      <c r="N11" s="69">
        <f>ROUND(L11*ROUND(M11,2),2)</f>
        <v>0</v>
      </c>
    </row>
    <row r="12" spans="1:14" ht="45">
      <c r="A12" s="74" t="s">
        <v>4</v>
      </c>
      <c r="B12" s="78" t="s">
        <v>320</v>
      </c>
      <c r="C12" s="117" t="s">
        <v>322</v>
      </c>
      <c r="D12" s="81" t="s">
        <v>90</v>
      </c>
      <c r="E12" s="118">
        <v>9000</v>
      </c>
      <c r="F12" s="73" t="s">
        <v>71</v>
      </c>
      <c r="G12" s="67" t="s">
        <v>69</v>
      </c>
      <c r="H12" s="67"/>
      <c r="I12" s="67"/>
      <c r="J12" s="68"/>
      <c r="K12" s="67"/>
      <c r="L12" s="67"/>
      <c r="M12" s="67"/>
      <c r="N12" s="69">
        <f>ROUND(L12*ROUND(M12,2),2)</f>
        <v>0</v>
      </c>
    </row>
    <row r="13" spans="1:14" ht="15">
      <c r="A13" s="51"/>
      <c r="B13" s="88"/>
      <c r="C13" s="88"/>
      <c r="D13" s="88"/>
      <c r="E13" s="84"/>
      <c r="F13" s="51"/>
      <c r="G13" s="85"/>
      <c r="H13" s="85"/>
      <c r="I13" s="85"/>
      <c r="J13" s="86"/>
      <c r="K13" s="85"/>
      <c r="L13" s="85"/>
      <c r="M13" s="85"/>
      <c r="N13" s="87"/>
    </row>
    <row r="14" spans="1:14" ht="23.25" customHeight="1">
      <c r="A14" s="51"/>
      <c r="B14" s="213" t="s">
        <v>132</v>
      </c>
      <c r="C14" s="213"/>
      <c r="D14" s="213"/>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0" workbookViewId="0" topLeftCell="A11">
      <selection activeCell="A11" sqref="A11:F12"/>
    </sheetView>
  </sheetViews>
  <sheetFormatPr defaultColWidth="9.00390625" defaultRowHeight="12.75"/>
  <cols>
    <col min="1" max="1" width="5.375" style="52" customWidth="1"/>
    <col min="2" max="2" width="18.75390625" style="52" customWidth="1"/>
    <col min="3" max="3" width="16.75390625" style="52" customWidth="1"/>
    <col min="4" max="4" width="25.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195">
      <c r="A11" s="74" t="s">
        <v>3</v>
      </c>
      <c r="B11" s="119" t="s">
        <v>323</v>
      </c>
      <c r="C11" s="79" t="s">
        <v>324</v>
      </c>
      <c r="D11" s="89" t="s">
        <v>325</v>
      </c>
      <c r="E11" s="80">
        <v>2700</v>
      </c>
      <c r="F11" s="73" t="s">
        <v>71</v>
      </c>
      <c r="G11" s="67" t="s">
        <v>69</v>
      </c>
      <c r="H11" s="67"/>
      <c r="I11" s="67"/>
      <c r="J11" s="68"/>
      <c r="K11" s="67"/>
      <c r="L11" s="67" t="str">
        <f>IF(K11=0,"0,00",IF(K11&gt;0,ROUND(E11/K11,2)))</f>
        <v>0,00</v>
      </c>
      <c r="M11" s="67"/>
      <c r="N11" s="69">
        <f>ROUND(L11*ROUND(M11,2),2)</f>
        <v>0</v>
      </c>
    </row>
    <row r="12" spans="1:14" ht="195">
      <c r="A12" s="74" t="s">
        <v>4</v>
      </c>
      <c r="B12" s="119" t="s">
        <v>323</v>
      </c>
      <c r="C12" s="79" t="s">
        <v>326</v>
      </c>
      <c r="D12" s="89" t="s">
        <v>325</v>
      </c>
      <c r="E12" s="80">
        <v>4200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1.75" customHeight="1">
      <c r="A14" s="51"/>
      <c r="B14" s="213" t="s">
        <v>132</v>
      </c>
      <c r="C14" s="213"/>
      <c r="D14" s="213"/>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43.75390625" style="52" customWidth="1"/>
    <col min="3" max="3" width="12.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23</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60">
      <c r="A11" s="74" t="s">
        <v>3</v>
      </c>
      <c r="B11" s="120" t="s">
        <v>327</v>
      </c>
      <c r="C11" s="120" t="s">
        <v>328</v>
      </c>
      <c r="D11" s="120" t="s">
        <v>329</v>
      </c>
      <c r="E11" s="72">
        <v>10000</v>
      </c>
      <c r="F11" s="73" t="s">
        <v>71</v>
      </c>
      <c r="G11" s="67" t="s">
        <v>69</v>
      </c>
      <c r="H11" s="67"/>
      <c r="I11" s="67"/>
      <c r="J11" s="68"/>
      <c r="K11" s="67"/>
      <c r="L11" s="67" t="str">
        <f>IF(K11=0,"0,00",IF(K11&gt;0,ROUND(E11/K11,2)))</f>
        <v>0,00</v>
      </c>
      <c r="M11" s="67"/>
      <c r="N11" s="69">
        <f>ROUND(L11*ROUND(M11,2),2)</f>
        <v>0</v>
      </c>
    </row>
    <row r="12" spans="1:14" ht="60">
      <c r="A12" s="74" t="s">
        <v>4</v>
      </c>
      <c r="B12" s="120" t="s">
        <v>327</v>
      </c>
      <c r="C12" s="120" t="s">
        <v>330</v>
      </c>
      <c r="D12" s="120" t="s">
        <v>329</v>
      </c>
      <c r="E12" s="72">
        <v>36000</v>
      </c>
      <c r="F12" s="73" t="s">
        <v>71</v>
      </c>
      <c r="G12" s="67" t="s">
        <v>69</v>
      </c>
      <c r="H12" s="67"/>
      <c r="I12" s="67"/>
      <c r="J12" s="68"/>
      <c r="K12" s="67"/>
      <c r="L12" s="67" t="str">
        <f>IF(K12=0,"0,00",IF(K12&gt;0,ROUND(E12/K12,2)))</f>
        <v>0,00</v>
      </c>
      <c r="M12" s="67"/>
      <c r="N12" s="69">
        <f>ROUND(L12*ROUND(M12,2),2)</f>
        <v>0</v>
      </c>
    </row>
    <row r="14" ht="15">
      <c r="B14" s="52" t="s">
        <v>132</v>
      </c>
    </row>
    <row r="16" spans="2:14" ht="15">
      <c r="B16" s="208" t="s">
        <v>209</v>
      </c>
      <c r="C16" s="208"/>
      <c r="D16" s="208"/>
      <c r="E16" s="208"/>
      <c r="F16" s="208"/>
      <c r="G16" s="208"/>
      <c r="H16" s="208"/>
      <c r="I16" s="208"/>
      <c r="J16" s="208"/>
      <c r="K16" s="208"/>
      <c r="L16" s="208"/>
      <c r="M16" s="208"/>
      <c r="N16" s="208"/>
    </row>
  </sheetData>
  <sheetProtection/>
  <mergeCells count="3">
    <mergeCell ref="G2:I2"/>
    <mergeCell ref="H6:I6"/>
    <mergeCell ref="B16:N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5" workbookViewId="0" topLeftCell="A1">
      <selection activeCell="A11" sqref="A11:F12"/>
    </sheetView>
  </sheetViews>
  <sheetFormatPr defaultColWidth="9.00390625" defaultRowHeight="12.75"/>
  <cols>
    <col min="1" max="1" width="5.375" style="52" customWidth="1"/>
    <col min="2" max="2" width="12.375" style="52" customWidth="1"/>
    <col min="3" max="3" width="13.7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24</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81" t="s">
        <v>331</v>
      </c>
      <c r="C11" s="81" t="s">
        <v>332</v>
      </c>
      <c r="D11" s="81" t="s">
        <v>333</v>
      </c>
      <c r="E11" s="72">
        <v>9000</v>
      </c>
      <c r="F11" s="73" t="s">
        <v>71</v>
      </c>
      <c r="G11" s="67" t="s">
        <v>69</v>
      </c>
      <c r="H11" s="67"/>
      <c r="I11" s="67"/>
      <c r="J11" s="68"/>
      <c r="K11" s="67"/>
      <c r="L11" s="67" t="str">
        <f>IF(K11=0,"0,00",IF(K11&gt;0,ROUND(E11/K11,2)))</f>
        <v>0,00</v>
      </c>
      <c r="M11" s="67"/>
      <c r="N11" s="69">
        <f>ROUND(L11*ROUND(M11,2),2)</f>
        <v>0</v>
      </c>
    </row>
    <row r="12" spans="1:14" ht="45">
      <c r="A12" s="74" t="s">
        <v>4</v>
      </c>
      <c r="B12" s="81" t="s">
        <v>331</v>
      </c>
      <c r="C12" s="81" t="s">
        <v>334</v>
      </c>
      <c r="D12" s="81" t="s">
        <v>333</v>
      </c>
      <c r="E12" s="72">
        <v>9000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9.25" customHeight="1">
      <c r="A14" s="51"/>
      <c r="B14" s="213" t="s">
        <v>132</v>
      </c>
      <c r="C14" s="213"/>
      <c r="D14" s="213"/>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zoomScalePageLayoutView="80" workbookViewId="0" topLeftCell="A13">
      <selection activeCell="C12" sqref="C12"/>
    </sheetView>
  </sheetViews>
  <sheetFormatPr defaultColWidth="9.00390625" defaultRowHeight="12.75"/>
  <cols>
    <col min="1" max="1" width="5.375" style="52" customWidth="1"/>
    <col min="2" max="2" width="16.25390625" style="52" customWidth="1"/>
    <col min="3" max="3" width="23.875" style="52" customWidth="1"/>
    <col min="4" max="4" width="21.8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25</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SUM(N11:N15)</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206.25" customHeight="1">
      <c r="A11" s="74" t="s">
        <v>3</v>
      </c>
      <c r="B11" s="81" t="s">
        <v>336</v>
      </c>
      <c r="C11" s="81" t="s">
        <v>337</v>
      </c>
      <c r="D11" s="78" t="s">
        <v>338</v>
      </c>
      <c r="E11" s="72">
        <v>850</v>
      </c>
      <c r="F11" s="73" t="s">
        <v>335</v>
      </c>
      <c r="G11" s="67" t="s">
        <v>69</v>
      </c>
      <c r="H11" s="67"/>
      <c r="I11" s="67"/>
      <c r="J11" s="68"/>
      <c r="K11" s="67"/>
      <c r="L11" s="67" t="str">
        <f>IF(K11=0,"0,00",IF(K11&gt;0,ROUND(E11/K11,2)))</f>
        <v>0,00</v>
      </c>
      <c r="M11" s="67"/>
      <c r="N11" s="69">
        <f>ROUND(L11*ROUND(M11,2),2)</f>
        <v>0</v>
      </c>
    </row>
    <row r="12" spans="1:14" ht="159" customHeight="1">
      <c r="A12" s="74" t="s">
        <v>4</v>
      </c>
      <c r="B12" s="81" t="s">
        <v>339</v>
      </c>
      <c r="C12" s="81" t="s">
        <v>340</v>
      </c>
      <c r="D12" s="78" t="s">
        <v>338</v>
      </c>
      <c r="E12" s="72">
        <v>200</v>
      </c>
      <c r="F12" s="73" t="s">
        <v>335</v>
      </c>
      <c r="G12" s="67" t="s">
        <v>69</v>
      </c>
      <c r="H12" s="67"/>
      <c r="I12" s="67"/>
      <c r="J12" s="68"/>
      <c r="K12" s="67"/>
      <c r="L12" s="67" t="str">
        <f>IF(K12=0,"0,00",IF(K12&gt;0,ROUND(E12/K12,2)))</f>
        <v>0,00</v>
      </c>
      <c r="M12" s="67"/>
      <c r="N12" s="69">
        <f>ROUND(L12*ROUND(M12,2),2)</f>
        <v>0</v>
      </c>
    </row>
    <row r="13" spans="1:14" ht="132.75" customHeight="1">
      <c r="A13" s="74" t="s">
        <v>5</v>
      </c>
      <c r="B13" s="81" t="s">
        <v>341</v>
      </c>
      <c r="C13" s="81" t="s">
        <v>342</v>
      </c>
      <c r="D13" s="81" t="s">
        <v>343</v>
      </c>
      <c r="E13" s="72">
        <v>1800</v>
      </c>
      <c r="F13" s="73" t="s">
        <v>335</v>
      </c>
      <c r="G13" s="67" t="s">
        <v>69</v>
      </c>
      <c r="H13" s="67"/>
      <c r="I13" s="67"/>
      <c r="J13" s="68"/>
      <c r="K13" s="67"/>
      <c r="L13" s="67" t="str">
        <f>IF(K13=0,"0,00",IF(K13&gt;0,ROUND(E13/K13,2)))</f>
        <v>0,00</v>
      </c>
      <c r="M13" s="67"/>
      <c r="N13" s="69">
        <f>ROUND(L13*ROUND(M13,2),2)</f>
        <v>0</v>
      </c>
    </row>
    <row r="14" spans="1:14" ht="155.25" customHeight="1">
      <c r="A14" s="74" t="s">
        <v>6</v>
      </c>
      <c r="B14" s="78" t="s">
        <v>344</v>
      </c>
      <c r="C14" s="95" t="s">
        <v>345</v>
      </c>
      <c r="D14" s="78" t="s">
        <v>346</v>
      </c>
      <c r="E14" s="72">
        <v>2700</v>
      </c>
      <c r="F14" s="73" t="s">
        <v>335</v>
      </c>
      <c r="G14" s="67" t="s">
        <v>69</v>
      </c>
      <c r="H14" s="67"/>
      <c r="I14" s="67"/>
      <c r="J14" s="68"/>
      <c r="K14" s="67"/>
      <c r="L14" s="67" t="str">
        <f>IF(K14=0,"0,00",IF(K14&gt;0,ROUND(E14/K14,2)))</f>
        <v>0,00</v>
      </c>
      <c r="M14" s="67"/>
      <c r="N14" s="69">
        <f>ROUND(L14*ROUND(M14,2),2)</f>
        <v>0</v>
      </c>
    </row>
    <row r="15" spans="1:14" ht="89.25" customHeight="1">
      <c r="A15" s="74" t="s">
        <v>41</v>
      </c>
      <c r="B15" s="78" t="s">
        <v>347</v>
      </c>
      <c r="C15" s="78" t="s">
        <v>348</v>
      </c>
      <c r="D15" s="78" t="s">
        <v>338</v>
      </c>
      <c r="E15" s="72">
        <v>3600</v>
      </c>
      <c r="F15" s="73" t="s">
        <v>335</v>
      </c>
      <c r="G15" s="67" t="s">
        <v>69</v>
      </c>
      <c r="H15" s="67"/>
      <c r="I15" s="67"/>
      <c r="J15" s="68"/>
      <c r="K15" s="67"/>
      <c r="L15" s="67" t="str">
        <f>IF(K15=0,"0,00",IF(K15&gt;0,ROUND(E15/K15,2)))</f>
        <v>0,00</v>
      </c>
      <c r="M15" s="67"/>
      <c r="N15" s="69">
        <f>ROUND(L15*ROUND(M15,2),2)</f>
        <v>0</v>
      </c>
    </row>
    <row r="16" spans="1:14" ht="23.25" customHeight="1">
      <c r="A16" s="121"/>
      <c r="B16" s="122"/>
      <c r="C16" s="122"/>
      <c r="D16" s="122"/>
      <c r="E16" s="123"/>
      <c r="F16" s="121"/>
      <c r="G16" s="85"/>
      <c r="H16" s="85"/>
      <c r="I16" s="85"/>
      <c r="J16" s="86"/>
      <c r="K16" s="85"/>
      <c r="L16" s="85"/>
      <c r="M16" s="85"/>
      <c r="N16" s="87"/>
    </row>
    <row r="17" spans="1:14" ht="36" customHeight="1">
      <c r="A17" s="121"/>
      <c r="B17" s="215" t="s">
        <v>349</v>
      </c>
      <c r="C17" s="215"/>
      <c r="D17" s="215"/>
      <c r="E17" s="215"/>
      <c r="F17" s="215"/>
      <c r="G17" s="215"/>
      <c r="H17" s="85"/>
      <c r="I17" s="85"/>
      <c r="J17" s="86"/>
      <c r="K17" s="85"/>
      <c r="L17" s="85"/>
      <c r="M17" s="85"/>
      <c r="N17" s="87"/>
    </row>
    <row r="19" spans="2:14" ht="15">
      <c r="B19" s="208" t="s">
        <v>209</v>
      </c>
      <c r="C19" s="208"/>
      <c r="D19" s="208"/>
      <c r="E19" s="208"/>
      <c r="F19" s="208"/>
      <c r="G19" s="208"/>
      <c r="H19" s="208"/>
      <c r="I19" s="208"/>
      <c r="J19" s="208"/>
      <c r="K19" s="208"/>
      <c r="L19" s="208"/>
      <c r="M19" s="208"/>
      <c r="N19" s="208"/>
    </row>
    <row r="20" spans="2:14" ht="15">
      <c r="B20" s="70"/>
      <c r="C20" s="70"/>
      <c r="D20" s="70"/>
      <c r="E20" s="70"/>
      <c r="F20" s="70"/>
      <c r="G20" s="70"/>
      <c r="H20" s="70"/>
      <c r="I20" s="70"/>
      <c r="J20" s="70"/>
      <c r="K20" s="70"/>
      <c r="L20" s="70"/>
      <c r="M20" s="70"/>
      <c r="N20" s="70"/>
    </row>
  </sheetData>
  <sheetProtection/>
  <mergeCells count="4">
    <mergeCell ref="G2:I2"/>
    <mergeCell ref="H6:I6"/>
    <mergeCell ref="B19:N19"/>
    <mergeCell ref="B17:G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13.75390625" style="52" customWidth="1"/>
    <col min="3" max="3" width="15.00390625" style="52" customWidth="1"/>
    <col min="4" max="4" width="22.8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26</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45">
      <c r="A11" s="74" t="s">
        <v>3</v>
      </c>
      <c r="B11" s="81" t="s">
        <v>352</v>
      </c>
      <c r="C11" s="78" t="s">
        <v>138</v>
      </c>
      <c r="D11" s="78" t="s">
        <v>194</v>
      </c>
      <c r="E11" s="72">
        <v>12600</v>
      </c>
      <c r="F11" s="73" t="s">
        <v>71</v>
      </c>
      <c r="G11" s="67" t="s">
        <v>69</v>
      </c>
      <c r="H11" s="67"/>
      <c r="I11" s="67"/>
      <c r="J11" s="68"/>
      <c r="K11" s="67"/>
      <c r="L11" s="67" t="str">
        <f>IF(K11=0,"0,00",IF(K11&gt;0,ROUND(E11/K11,2)))</f>
        <v>0,00</v>
      </c>
      <c r="M11" s="67"/>
      <c r="N11" s="69">
        <f>ROUND(L11*ROUND(M11,2),2)</f>
        <v>0</v>
      </c>
    </row>
    <row r="12" spans="1:14" ht="45">
      <c r="A12" s="74" t="s">
        <v>350</v>
      </c>
      <c r="B12" s="81" t="s">
        <v>352</v>
      </c>
      <c r="C12" s="78" t="s">
        <v>136</v>
      </c>
      <c r="D12" s="78" t="s">
        <v>194</v>
      </c>
      <c r="E12" s="72">
        <v>15400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4.75" customHeight="1">
      <c r="A14" s="51"/>
      <c r="B14" s="213" t="s">
        <v>351</v>
      </c>
      <c r="C14" s="213"/>
      <c r="D14" s="213"/>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7">
      <selection activeCell="A11" sqref="A11:F11"/>
    </sheetView>
  </sheetViews>
  <sheetFormatPr defaultColWidth="9.00390625" defaultRowHeight="12.75"/>
  <cols>
    <col min="1" max="1" width="5.375" style="52" customWidth="1"/>
    <col min="2" max="2" width="21.125" style="52" customWidth="1"/>
    <col min="3" max="3" width="14.2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27</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124" t="s">
        <v>353</v>
      </c>
      <c r="C11" s="124" t="s">
        <v>354</v>
      </c>
      <c r="D11" s="124" t="s">
        <v>194</v>
      </c>
      <c r="E11" s="125">
        <v>4032</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29.125" style="52" customWidth="1"/>
    <col min="3" max="3" width="31.25390625" style="52" customWidth="1"/>
    <col min="4" max="4" width="25.25390625" style="52" customWidth="1"/>
    <col min="5" max="5" width="12.875" style="32" customWidth="1"/>
    <col min="6" max="6" width="9.875" style="52" customWidth="1"/>
    <col min="7" max="8" width="37.375" style="52" customWidth="1"/>
    <col min="9" max="9" width="18.125" style="52" customWidth="1"/>
    <col min="10" max="10" width="27.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28</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7.5" customHeight="1">
      <c r="A10" s="63" t="s">
        <v>45</v>
      </c>
      <c r="B10" s="63" t="s">
        <v>16</v>
      </c>
      <c r="C10" s="63" t="s">
        <v>17</v>
      </c>
      <c r="D10" s="63" t="s">
        <v>65</v>
      </c>
      <c r="E10" s="64" t="s">
        <v>63</v>
      </c>
      <c r="F10" s="65"/>
      <c r="G10" s="63" t="str">
        <f>"Nazwa handlowa /
"&amp;C10&amp;" / 
"&amp;D10</f>
        <v>Nazwa handlowa /
Dawka / 
Postać/ Opakowanie</v>
      </c>
      <c r="H10" s="63" t="s">
        <v>214</v>
      </c>
      <c r="I10" s="63" t="str">
        <f>B10</f>
        <v>Skład</v>
      </c>
      <c r="J10" s="63" t="s">
        <v>216</v>
      </c>
      <c r="K10" s="63" t="s">
        <v>39</v>
      </c>
      <c r="L10" s="63" t="s">
        <v>40</v>
      </c>
      <c r="M10" s="66" t="s">
        <v>211</v>
      </c>
      <c r="N10" s="63" t="s">
        <v>18</v>
      </c>
    </row>
    <row r="11" spans="1:14" ht="45">
      <c r="A11" s="74" t="s">
        <v>3</v>
      </c>
      <c r="B11" s="78" t="s">
        <v>355</v>
      </c>
      <c r="C11" s="78" t="s">
        <v>356</v>
      </c>
      <c r="D11" s="81" t="s">
        <v>357</v>
      </c>
      <c r="E11" s="72">
        <v>8500</v>
      </c>
      <c r="F11" s="73" t="s">
        <v>71</v>
      </c>
      <c r="G11" s="67" t="s">
        <v>69</v>
      </c>
      <c r="H11" s="67"/>
      <c r="I11" s="67"/>
      <c r="J11" s="68"/>
      <c r="K11" s="67"/>
      <c r="L11" s="67" t="str">
        <f>IF(K11=0,"0,00",IF(K11&gt;0,ROUND(E11/K11,2)))</f>
        <v>0,00</v>
      </c>
      <c r="M11" s="67"/>
      <c r="N11" s="69">
        <f>ROUND(L11*ROUND(M11,2),2)</f>
        <v>0</v>
      </c>
    </row>
    <row r="14" spans="2:14" ht="15">
      <c r="B14" s="208" t="s">
        <v>209</v>
      </c>
      <c r="C14" s="208"/>
      <c r="D14" s="208"/>
      <c r="E14" s="208"/>
      <c r="F14" s="208"/>
      <c r="G14" s="208"/>
      <c r="H14" s="208"/>
      <c r="I14" s="208"/>
      <c r="J14" s="208"/>
      <c r="K14" s="208"/>
      <c r="L14" s="208"/>
      <c r="M14" s="208"/>
      <c r="N14" s="208"/>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2"/>
    </sheetView>
  </sheetViews>
  <sheetFormatPr defaultColWidth="9.00390625" defaultRowHeight="12.75"/>
  <cols>
    <col min="1" max="1" width="5.375" style="1" customWidth="1"/>
    <col min="2" max="2" width="15.625" style="1" customWidth="1"/>
    <col min="3" max="3" width="12.00390625" style="1" customWidth="1"/>
    <col min="4" max="4" width="20.625" style="1" customWidth="1"/>
    <col min="5" max="5" width="12.875" style="3" customWidth="1"/>
    <col min="6" max="6" width="9.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DFP.271.145.2021.BM</v>
      </c>
      <c r="N1" s="4" t="s">
        <v>60</v>
      </c>
      <c r="S1" s="2"/>
      <c r="T1" s="2"/>
    </row>
    <row r="2" spans="7:9" ht="15">
      <c r="G2" s="209"/>
      <c r="H2" s="209"/>
      <c r="I2" s="209"/>
    </row>
    <row r="3" ht="15">
      <c r="N3" s="4" t="s">
        <v>64</v>
      </c>
    </row>
    <row r="4" spans="2:17" ht="15">
      <c r="B4" s="6" t="s">
        <v>15</v>
      </c>
      <c r="C4" s="7">
        <v>2</v>
      </c>
      <c r="D4" s="8"/>
      <c r="E4" s="9"/>
      <c r="F4" s="10"/>
      <c r="G4" s="11" t="s">
        <v>20</v>
      </c>
      <c r="H4" s="10"/>
      <c r="I4" s="8"/>
      <c r="J4" s="10"/>
      <c r="K4" s="10"/>
      <c r="L4" s="10"/>
      <c r="M4" s="10"/>
      <c r="N4" s="10"/>
      <c r="Q4" s="1"/>
    </row>
    <row r="5" spans="2:17" ht="15">
      <c r="B5" s="6"/>
      <c r="C5" s="8"/>
      <c r="D5" s="8"/>
      <c r="E5" s="9"/>
      <c r="F5" s="10"/>
      <c r="G5" s="11"/>
      <c r="H5" s="10"/>
      <c r="I5" s="8"/>
      <c r="J5" s="10"/>
      <c r="K5" s="10"/>
      <c r="L5" s="10"/>
      <c r="M5" s="10"/>
      <c r="N5" s="10"/>
      <c r="Q5" s="1"/>
    </row>
    <row r="6" spans="1:17" ht="15">
      <c r="A6" s="6"/>
      <c r="B6" s="6"/>
      <c r="C6" s="12"/>
      <c r="D6" s="12"/>
      <c r="E6" s="13"/>
      <c r="F6" s="10"/>
      <c r="G6" s="22" t="s">
        <v>210</v>
      </c>
      <c r="H6" s="210">
        <f>SUM(N11:N12)</f>
        <v>0</v>
      </c>
      <c r="I6" s="211"/>
      <c r="Q6" s="1"/>
    </row>
    <row r="7" spans="1:17" ht="15">
      <c r="A7" s="6"/>
      <c r="C7" s="10"/>
      <c r="D7" s="10"/>
      <c r="E7" s="13"/>
      <c r="F7" s="10"/>
      <c r="G7" s="10"/>
      <c r="H7" s="10"/>
      <c r="I7" s="10"/>
      <c r="J7" s="10"/>
      <c r="K7" s="10"/>
      <c r="L7" s="10"/>
      <c r="Q7" s="1"/>
    </row>
    <row r="8" spans="1:17" ht="15">
      <c r="A8" s="6"/>
      <c r="B8" s="14"/>
      <c r="C8" s="15"/>
      <c r="D8" s="15"/>
      <c r="E8" s="16"/>
      <c r="F8" s="15"/>
      <c r="G8" s="15"/>
      <c r="H8" s="15"/>
      <c r="I8" s="15"/>
      <c r="J8" s="15"/>
      <c r="K8" s="15"/>
      <c r="L8" s="15"/>
      <c r="Q8" s="1"/>
    </row>
    <row r="9" spans="2:17" ht="15">
      <c r="B9" s="6"/>
      <c r="E9" s="17"/>
      <c r="Q9" s="1"/>
    </row>
    <row r="10" spans="1:14" s="6" customFormat="1" ht="57">
      <c r="A10" s="18" t="s">
        <v>45</v>
      </c>
      <c r="B10" s="18" t="s">
        <v>16</v>
      </c>
      <c r="C10" s="18" t="s">
        <v>17</v>
      </c>
      <c r="D10" s="18" t="s">
        <v>58</v>
      </c>
      <c r="E10" s="19" t="s">
        <v>63</v>
      </c>
      <c r="F10" s="20"/>
      <c r="G10" s="18" t="str">
        <f>"Nazwa handlowa /
"&amp;C10&amp;" / 
"&amp;D10</f>
        <v>Nazwa handlowa /
Dawka / 
Postać /Opakowanie</v>
      </c>
      <c r="H10" s="18" t="s">
        <v>61</v>
      </c>
      <c r="I10" s="18" t="str">
        <f>B10</f>
        <v>Skład</v>
      </c>
      <c r="J10" s="18" t="s">
        <v>62</v>
      </c>
      <c r="K10" s="18" t="s">
        <v>39</v>
      </c>
      <c r="L10" s="18" t="s">
        <v>40</v>
      </c>
      <c r="M10" s="21" t="s">
        <v>211</v>
      </c>
      <c r="N10" s="18" t="s">
        <v>18</v>
      </c>
    </row>
    <row r="11" spans="1:17" s="31" customFormat="1" ht="45">
      <c r="A11" s="74" t="s">
        <v>3</v>
      </c>
      <c r="B11" s="75" t="s">
        <v>229</v>
      </c>
      <c r="C11" s="75" t="s">
        <v>230</v>
      </c>
      <c r="D11" s="75" t="s">
        <v>231</v>
      </c>
      <c r="E11" s="76">
        <v>40</v>
      </c>
      <c r="F11" s="73" t="s">
        <v>71</v>
      </c>
      <c r="G11" s="67" t="s">
        <v>69</v>
      </c>
      <c r="H11" s="67"/>
      <c r="I11" s="67"/>
      <c r="J11" s="68"/>
      <c r="K11" s="67"/>
      <c r="L11" s="67" t="str">
        <f>IF(K11=0,"0,00",IF(K11&gt;0,ROUND(E11/K11,2)))</f>
        <v>0,00</v>
      </c>
      <c r="M11" s="67"/>
      <c r="N11" s="69">
        <f>ROUND(L11*ROUND(M11,2),2)</f>
        <v>0</v>
      </c>
      <c r="Q11" s="55"/>
    </row>
    <row r="12" spans="1:17" s="31" customFormat="1" ht="45">
      <c r="A12" s="74" t="s">
        <v>4</v>
      </c>
      <c r="B12" s="75" t="s">
        <v>229</v>
      </c>
      <c r="C12" s="75" t="s">
        <v>232</v>
      </c>
      <c r="D12" s="75" t="s">
        <v>231</v>
      </c>
      <c r="E12" s="77">
        <v>1800</v>
      </c>
      <c r="F12" s="73" t="s">
        <v>71</v>
      </c>
      <c r="G12" s="67" t="s">
        <v>69</v>
      </c>
      <c r="H12" s="67"/>
      <c r="I12" s="67"/>
      <c r="J12" s="68"/>
      <c r="K12" s="67"/>
      <c r="L12" s="67" t="str">
        <f>IF(K12=0,"0,00",IF(K12&gt;0,ROUND(E12/K12,2)))</f>
        <v>0,00</v>
      </c>
      <c r="M12" s="67"/>
      <c r="N12" s="69">
        <f>ROUND(L12*ROUND(M12,2),2)</f>
        <v>0</v>
      </c>
      <c r="Q12" s="55"/>
    </row>
    <row r="14" spans="2:5" ht="28.5" customHeight="1">
      <c r="B14" s="209" t="s">
        <v>233</v>
      </c>
      <c r="C14" s="209"/>
      <c r="D14" s="209"/>
      <c r="E14" s="1"/>
    </row>
    <row r="15" spans="2:14" ht="15">
      <c r="B15" s="212" t="s">
        <v>209</v>
      </c>
      <c r="C15" s="212"/>
      <c r="D15" s="212"/>
      <c r="E15" s="212"/>
      <c r="F15" s="212"/>
      <c r="G15" s="212"/>
      <c r="H15" s="212"/>
      <c r="I15" s="212"/>
      <c r="J15" s="212"/>
      <c r="K15" s="212"/>
      <c r="L15" s="212"/>
      <c r="M15" s="212"/>
      <c r="N15" s="212"/>
    </row>
  </sheetData>
  <sheetProtection/>
  <mergeCells count="4">
    <mergeCell ref="G2:I2"/>
    <mergeCell ref="H6:I6"/>
    <mergeCell ref="B15:N15"/>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0" workbookViewId="0" topLeftCell="A1">
      <selection activeCell="A11" sqref="A11:F12"/>
    </sheetView>
  </sheetViews>
  <sheetFormatPr defaultColWidth="9.00390625" defaultRowHeight="12.75"/>
  <cols>
    <col min="1" max="1" width="5.375" style="52" customWidth="1"/>
    <col min="2" max="2" width="23.125" style="52" customWidth="1"/>
    <col min="3" max="3" width="17.00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29</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90">
      <c r="A11" s="74" t="s">
        <v>3</v>
      </c>
      <c r="B11" s="78" t="s">
        <v>359</v>
      </c>
      <c r="C11" s="78" t="s">
        <v>360</v>
      </c>
      <c r="D11" s="78" t="s">
        <v>361</v>
      </c>
      <c r="E11" s="72">
        <v>100</v>
      </c>
      <c r="F11" s="73" t="s">
        <v>71</v>
      </c>
      <c r="G11" s="67" t="s">
        <v>69</v>
      </c>
      <c r="H11" s="67"/>
      <c r="I11" s="67"/>
      <c r="J11" s="68"/>
      <c r="K11" s="67"/>
      <c r="L11" s="67" t="str">
        <f>IF(K11=0,"0,00",IF(K11&gt;0,ROUND(E11/K11,2)))</f>
        <v>0,00</v>
      </c>
      <c r="M11" s="67"/>
      <c r="N11" s="69">
        <f>ROUND(L11*ROUND(M11,2),2)</f>
        <v>0</v>
      </c>
    </row>
    <row r="12" spans="1:14" ht="105">
      <c r="A12" s="74" t="s">
        <v>4</v>
      </c>
      <c r="B12" s="78" t="s">
        <v>362</v>
      </c>
      <c r="C12" s="78" t="s">
        <v>363</v>
      </c>
      <c r="D12" s="78" t="s">
        <v>361</v>
      </c>
      <c r="E12" s="72">
        <v>70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5.5" customHeight="1">
      <c r="A14" s="51"/>
      <c r="B14" s="213" t="s">
        <v>358</v>
      </c>
      <c r="C14" s="213"/>
      <c r="D14" s="213"/>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52" customWidth="1"/>
    <col min="2" max="2" width="21.125" style="52" customWidth="1"/>
    <col min="3" max="3" width="19.875" style="52" customWidth="1"/>
    <col min="4" max="4" width="25.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30</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126" t="s">
        <v>364</v>
      </c>
      <c r="C11" s="126" t="s">
        <v>365</v>
      </c>
      <c r="D11" s="126" t="s">
        <v>366</v>
      </c>
      <c r="E11" s="96">
        <v>49500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70"/>
  <sheetViews>
    <sheetView showGridLines="0" zoomScalePageLayoutView="85" workbookViewId="0" topLeftCell="A58">
      <selection activeCell="A63" sqref="A63:F64"/>
    </sheetView>
  </sheetViews>
  <sheetFormatPr defaultColWidth="9.00390625" defaultRowHeight="12.75"/>
  <cols>
    <col min="1" max="1" width="5.375" style="52" customWidth="1"/>
    <col min="2" max="2" width="19.00390625" style="52" customWidth="1"/>
    <col min="3" max="3" width="14.375" style="52" customWidth="1"/>
    <col min="4" max="4" width="27.375" style="52" customWidth="1"/>
    <col min="5" max="5" width="12.875" style="32" customWidth="1"/>
    <col min="6" max="6" width="13.0039062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31</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SUM(N11:N62)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6" t="s">
        <v>576</v>
      </c>
      <c r="I10" s="63" t="str">
        <f>B10</f>
        <v>Skład</v>
      </c>
      <c r="J10" s="66" t="s">
        <v>567</v>
      </c>
      <c r="K10" s="63" t="s">
        <v>39</v>
      </c>
      <c r="L10" s="63" t="s">
        <v>40</v>
      </c>
      <c r="M10" s="66" t="s">
        <v>211</v>
      </c>
      <c r="N10" s="63" t="s">
        <v>18</v>
      </c>
    </row>
    <row r="11" spans="1:14" ht="45">
      <c r="A11" s="74" t="s">
        <v>3</v>
      </c>
      <c r="B11" s="95" t="s">
        <v>197</v>
      </c>
      <c r="C11" s="126" t="s">
        <v>369</v>
      </c>
      <c r="D11" s="126" t="s">
        <v>370</v>
      </c>
      <c r="E11" s="96">
        <v>50</v>
      </c>
      <c r="F11" s="73" t="s">
        <v>71</v>
      </c>
      <c r="G11" s="67" t="s">
        <v>69</v>
      </c>
      <c r="H11" s="67"/>
      <c r="I11" s="67"/>
      <c r="J11" s="68"/>
      <c r="K11" s="67"/>
      <c r="L11" s="67" t="str">
        <f aca="true" t="shared" si="0" ref="L11:L42">IF(K11=0,"0,00",IF(K11&gt;0,ROUND(E11/K11,2)))</f>
        <v>0,00</v>
      </c>
      <c r="M11" s="67"/>
      <c r="N11" s="69">
        <f aca="true" t="shared" si="1" ref="N11:N42">ROUND(L11*ROUND(M11,2),2)</f>
        <v>0</v>
      </c>
    </row>
    <row r="12" spans="1:14" ht="45">
      <c r="A12" s="74" t="s">
        <v>4</v>
      </c>
      <c r="B12" s="79" t="s">
        <v>371</v>
      </c>
      <c r="C12" s="79" t="s">
        <v>372</v>
      </c>
      <c r="D12" s="89" t="s">
        <v>373</v>
      </c>
      <c r="E12" s="79">
        <v>360</v>
      </c>
      <c r="F12" s="73" t="s">
        <v>71</v>
      </c>
      <c r="G12" s="67" t="s">
        <v>69</v>
      </c>
      <c r="H12" s="67"/>
      <c r="I12" s="67"/>
      <c r="J12" s="68"/>
      <c r="K12" s="67"/>
      <c r="L12" s="67" t="str">
        <f t="shared" si="0"/>
        <v>0,00</v>
      </c>
      <c r="M12" s="67"/>
      <c r="N12" s="69">
        <f t="shared" si="1"/>
        <v>0</v>
      </c>
    </row>
    <row r="13" spans="1:14" ht="45">
      <c r="A13" s="74" t="s">
        <v>5</v>
      </c>
      <c r="B13" s="95" t="s">
        <v>374</v>
      </c>
      <c r="C13" s="95" t="s">
        <v>91</v>
      </c>
      <c r="D13" s="95" t="s">
        <v>375</v>
      </c>
      <c r="E13" s="96">
        <v>400</v>
      </c>
      <c r="F13" s="73" t="s">
        <v>71</v>
      </c>
      <c r="G13" s="67" t="s">
        <v>69</v>
      </c>
      <c r="H13" s="67"/>
      <c r="I13" s="67"/>
      <c r="J13" s="68"/>
      <c r="K13" s="67"/>
      <c r="L13" s="67" t="str">
        <f t="shared" si="0"/>
        <v>0,00</v>
      </c>
      <c r="M13" s="67"/>
      <c r="N13" s="69">
        <f t="shared" si="1"/>
        <v>0</v>
      </c>
    </row>
    <row r="14" spans="1:14" ht="45">
      <c r="A14" s="74" t="s">
        <v>6</v>
      </c>
      <c r="B14" s="95" t="s">
        <v>374</v>
      </c>
      <c r="C14" s="95" t="s">
        <v>249</v>
      </c>
      <c r="D14" s="95" t="s">
        <v>375</v>
      </c>
      <c r="E14" s="96">
        <v>900</v>
      </c>
      <c r="F14" s="73" t="s">
        <v>71</v>
      </c>
      <c r="G14" s="67" t="s">
        <v>69</v>
      </c>
      <c r="H14" s="67"/>
      <c r="I14" s="67"/>
      <c r="J14" s="68"/>
      <c r="K14" s="67"/>
      <c r="L14" s="67" t="str">
        <f t="shared" si="0"/>
        <v>0,00</v>
      </c>
      <c r="M14" s="67"/>
      <c r="N14" s="69">
        <f t="shared" si="1"/>
        <v>0</v>
      </c>
    </row>
    <row r="15" spans="1:14" ht="60">
      <c r="A15" s="74" t="s">
        <v>41</v>
      </c>
      <c r="B15" s="89" t="s">
        <v>376</v>
      </c>
      <c r="C15" s="89" t="s">
        <v>194</v>
      </c>
      <c r="D15" s="89" t="s">
        <v>136</v>
      </c>
      <c r="E15" s="80">
        <v>2520</v>
      </c>
      <c r="F15" s="73" t="s">
        <v>71</v>
      </c>
      <c r="G15" s="67" t="s">
        <v>69</v>
      </c>
      <c r="H15" s="67"/>
      <c r="I15" s="67"/>
      <c r="J15" s="68"/>
      <c r="K15" s="67"/>
      <c r="L15" s="67" t="str">
        <f t="shared" si="0"/>
        <v>0,00</v>
      </c>
      <c r="M15" s="67"/>
      <c r="N15" s="69">
        <f t="shared" si="1"/>
        <v>0</v>
      </c>
    </row>
    <row r="16" spans="1:14" ht="60">
      <c r="A16" s="74" t="s">
        <v>47</v>
      </c>
      <c r="B16" s="89" t="s">
        <v>376</v>
      </c>
      <c r="C16" s="89" t="s">
        <v>194</v>
      </c>
      <c r="D16" s="89" t="s">
        <v>377</v>
      </c>
      <c r="E16" s="80">
        <v>2520</v>
      </c>
      <c r="F16" s="73" t="s">
        <v>71</v>
      </c>
      <c r="G16" s="67" t="s">
        <v>69</v>
      </c>
      <c r="H16" s="67"/>
      <c r="I16" s="67"/>
      <c r="J16" s="68"/>
      <c r="K16" s="67"/>
      <c r="L16" s="67" t="str">
        <f t="shared" si="0"/>
        <v>0,00</v>
      </c>
      <c r="M16" s="67"/>
      <c r="N16" s="69">
        <f t="shared" si="1"/>
        <v>0</v>
      </c>
    </row>
    <row r="17" spans="1:14" ht="60">
      <c r="A17" s="74" t="s">
        <v>7</v>
      </c>
      <c r="B17" s="89" t="s">
        <v>376</v>
      </c>
      <c r="C17" s="89" t="s">
        <v>194</v>
      </c>
      <c r="D17" s="89" t="s">
        <v>192</v>
      </c>
      <c r="E17" s="80">
        <v>280</v>
      </c>
      <c r="F17" s="73" t="s">
        <v>71</v>
      </c>
      <c r="G17" s="67" t="s">
        <v>69</v>
      </c>
      <c r="H17" s="67"/>
      <c r="I17" s="67"/>
      <c r="J17" s="68"/>
      <c r="K17" s="67"/>
      <c r="L17" s="67" t="str">
        <f t="shared" si="0"/>
        <v>0,00</v>
      </c>
      <c r="M17" s="67"/>
      <c r="N17" s="69">
        <f t="shared" si="1"/>
        <v>0</v>
      </c>
    </row>
    <row r="18" spans="1:14" ht="45">
      <c r="A18" s="74" t="s">
        <v>8</v>
      </c>
      <c r="B18" s="126" t="s">
        <v>378</v>
      </c>
      <c r="C18" s="126" t="s">
        <v>379</v>
      </c>
      <c r="D18" s="95" t="s">
        <v>134</v>
      </c>
      <c r="E18" s="96">
        <v>60</v>
      </c>
      <c r="F18" s="73" t="s">
        <v>71</v>
      </c>
      <c r="G18" s="67" t="s">
        <v>69</v>
      </c>
      <c r="H18" s="67"/>
      <c r="I18" s="67"/>
      <c r="J18" s="68"/>
      <c r="K18" s="67"/>
      <c r="L18" s="67" t="str">
        <f t="shared" si="0"/>
        <v>0,00</v>
      </c>
      <c r="M18" s="67"/>
      <c r="N18" s="69">
        <f t="shared" si="1"/>
        <v>0</v>
      </c>
    </row>
    <row r="19" spans="1:14" ht="45">
      <c r="A19" s="74" t="s">
        <v>21</v>
      </c>
      <c r="B19" s="89" t="s">
        <v>380</v>
      </c>
      <c r="C19" s="78" t="s">
        <v>381</v>
      </c>
      <c r="D19" s="78" t="s">
        <v>382</v>
      </c>
      <c r="E19" s="77">
        <v>10</v>
      </c>
      <c r="F19" s="73" t="s">
        <v>71</v>
      </c>
      <c r="G19" s="67" t="s">
        <v>69</v>
      </c>
      <c r="H19" s="67"/>
      <c r="I19" s="67"/>
      <c r="J19" s="68"/>
      <c r="K19" s="67"/>
      <c r="L19" s="67" t="str">
        <f t="shared" si="0"/>
        <v>0,00</v>
      </c>
      <c r="M19" s="67"/>
      <c r="N19" s="69">
        <f t="shared" si="1"/>
        <v>0</v>
      </c>
    </row>
    <row r="20" spans="1:14" ht="45">
      <c r="A20" s="74" t="s">
        <v>46</v>
      </c>
      <c r="B20" s="127" t="s">
        <v>565</v>
      </c>
      <c r="C20" s="127" t="s">
        <v>205</v>
      </c>
      <c r="D20" s="126" t="s">
        <v>569</v>
      </c>
      <c r="E20" s="94">
        <v>10</v>
      </c>
      <c r="F20" s="98" t="s">
        <v>568</v>
      </c>
      <c r="G20" s="67" t="s">
        <v>69</v>
      </c>
      <c r="H20" s="67"/>
      <c r="I20" s="67"/>
      <c r="J20" s="68"/>
      <c r="K20" s="67"/>
      <c r="L20" s="67" t="str">
        <f t="shared" si="0"/>
        <v>0,00</v>
      </c>
      <c r="M20" s="67"/>
      <c r="N20" s="69">
        <f t="shared" si="1"/>
        <v>0</v>
      </c>
    </row>
    <row r="21" spans="1:14" ht="45">
      <c r="A21" s="74" t="s">
        <v>1</v>
      </c>
      <c r="B21" s="89" t="s">
        <v>383</v>
      </c>
      <c r="C21" s="79" t="s">
        <v>384</v>
      </c>
      <c r="D21" s="79" t="s">
        <v>385</v>
      </c>
      <c r="E21" s="80">
        <v>100</v>
      </c>
      <c r="F21" s="73" t="s">
        <v>71</v>
      </c>
      <c r="G21" s="67" t="s">
        <v>69</v>
      </c>
      <c r="H21" s="67"/>
      <c r="I21" s="67"/>
      <c r="J21" s="68"/>
      <c r="K21" s="67"/>
      <c r="L21" s="67" t="str">
        <f t="shared" si="0"/>
        <v>0,00</v>
      </c>
      <c r="M21" s="67"/>
      <c r="N21" s="69">
        <f t="shared" si="1"/>
        <v>0</v>
      </c>
    </row>
    <row r="22" spans="1:14" ht="45">
      <c r="A22" s="74" t="s">
        <v>0</v>
      </c>
      <c r="B22" s="126" t="s">
        <v>386</v>
      </c>
      <c r="C22" s="126" t="s">
        <v>387</v>
      </c>
      <c r="D22" s="126" t="s">
        <v>388</v>
      </c>
      <c r="E22" s="96">
        <v>180</v>
      </c>
      <c r="F22" s="73" t="s">
        <v>71</v>
      </c>
      <c r="G22" s="67" t="s">
        <v>69</v>
      </c>
      <c r="H22" s="67"/>
      <c r="I22" s="67"/>
      <c r="J22" s="68"/>
      <c r="K22" s="67"/>
      <c r="L22" s="67" t="str">
        <f t="shared" si="0"/>
        <v>0,00</v>
      </c>
      <c r="M22" s="67"/>
      <c r="N22" s="69">
        <f t="shared" si="1"/>
        <v>0</v>
      </c>
    </row>
    <row r="23" spans="1:14" ht="45">
      <c r="A23" s="74" t="s">
        <v>92</v>
      </c>
      <c r="B23" s="78" t="s">
        <v>389</v>
      </c>
      <c r="C23" s="78" t="s">
        <v>377</v>
      </c>
      <c r="D23" s="81" t="s">
        <v>90</v>
      </c>
      <c r="E23" s="128">
        <v>18000</v>
      </c>
      <c r="F23" s="73" t="s">
        <v>71</v>
      </c>
      <c r="G23" s="67" t="s">
        <v>69</v>
      </c>
      <c r="H23" s="67"/>
      <c r="I23" s="67"/>
      <c r="J23" s="68"/>
      <c r="K23" s="67"/>
      <c r="L23" s="67" t="str">
        <f t="shared" si="0"/>
        <v>0,00</v>
      </c>
      <c r="M23" s="67"/>
      <c r="N23" s="69">
        <f t="shared" si="1"/>
        <v>0</v>
      </c>
    </row>
    <row r="24" spans="1:14" ht="45">
      <c r="A24" s="74" t="s">
        <v>93</v>
      </c>
      <c r="B24" s="95" t="s">
        <v>390</v>
      </c>
      <c r="C24" s="129" t="s">
        <v>68</v>
      </c>
      <c r="D24" s="130" t="s">
        <v>134</v>
      </c>
      <c r="E24" s="131">
        <v>6000</v>
      </c>
      <c r="F24" s="73" t="s">
        <v>71</v>
      </c>
      <c r="G24" s="67" t="s">
        <v>69</v>
      </c>
      <c r="H24" s="67"/>
      <c r="I24" s="67"/>
      <c r="J24" s="68"/>
      <c r="K24" s="67"/>
      <c r="L24" s="67" t="str">
        <f t="shared" si="0"/>
        <v>0,00</v>
      </c>
      <c r="M24" s="67"/>
      <c r="N24" s="69">
        <f t="shared" si="1"/>
        <v>0</v>
      </c>
    </row>
    <row r="25" spans="1:14" ht="45">
      <c r="A25" s="74" t="s">
        <v>94</v>
      </c>
      <c r="B25" s="95" t="s">
        <v>390</v>
      </c>
      <c r="C25" s="129" t="s">
        <v>152</v>
      </c>
      <c r="D25" s="130" t="s">
        <v>134</v>
      </c>
      <c r="E25" s="131">
        <v>10800</v>
      </c>
      <c r="F25" s="73" t="s">
        <v>71</v>
      </c>
      <c r="G25" s="67" t="s">
        <v>69</v>
      </c>
      <c r="H25" s="67"/>
      <c r="I25" s="67"/>
      <c r="J25" s="68"/>
      <c r="K25" s="67"/>
      <c r="L25" s="67" t="str">
        <f t="shared" si="0"/>
        <v>0,00</v>
      </c>
      <c r="M25" s="67"/>
      <c r="N25" s="69">
        <f t="shared" si="1"/>
        <v>0</v>
      </c>
    </row>
    <row r="26" spans="1:14" ht="45">
      <c r="A26" s="74" t="s">
        <v>95</v>
      </c>
      <c r="B26" s="95" t="s">
        <v>193</v>
      </c>
      <c r="C26" s="95" t="s">
        <v>391</v>
      </c>
      <c r="D26" s="95" t="s">
        <v>392</v>
      </c>
      <c r="E26" s="96">
        <v>18</v>
      </c>
      <c r="F26" s="73" t="s">
        <v>71</v>
      </c>
      <c r="G26" s="67" t="s">
        <v>69</v>
      </c>
      <c r="H26" s="67"/>
      <c r="I26" s="67"/>
      <c r="J26" s="68"/>
      <c r="K26" s="67"/>
      <c r="L26" s="67" t="str">
        <f t="shared" si="0"/>
        <v>0,00</v>
      </c>
      <c r="M26" s="67"/>
      <c r="N26" s="69">
        <f t="shared" si="1"/>
        <v>0</v>
      </c>
    </row>
    <row r="27" spans="1:14" ht="45">
      <c r="A27" s="74" t="s">
        <v>96</v>
      </c>
      <c r="B27" s="89" t="s">
        <v>393</v>
      </c>
      <c r="C27" s="79" t="s">
        <v>394</v>
      </c>
      <c r="D27" s="79" t="s">
        <v>395</v>
      </c>
      <c r="E27" s="79">
        <v>40</v>
      </c>
      <c r="F27" s="73" t="s">
        <v>71</v>
      </c>
      <c r="G27" s="67" t="s">
        <v>69</v>
      </c>
      <c r="H27" s="67"/>
      <c r="I27" s="67"/>
      <c r="J27" s="68"/>
      <c r="K27" s="67"/>
      <c r="L27" s="67" t="str">
        <f t="shared" si="0"/>
        <v>0,00</v>
      </c>
      <c r="M27" s="67"/>
      <c r="N27" s="69">
        <f t="shared" si="1"/>
        <v>0</v>
      </c>
    </row>
    <row r="28" spans="1:14" ht="45">
      <c r="A28" s="74" t="s">
        <v>97</v>
      </c>
      <c r="B28" s="132" t="s">
        <v>396</v>
      </c>
      <c r="C28" s="132" t="s">
        <v>397</v>
      </c>
      <c r="D28" s="133" t="s">
        <v>398</v>
      </c>
      <c r="E28" s="134">
        <v>540</v>
      </c>
      <c r="F28" s="73" t="s">
        <v>71</v>
      </c>
      <c r="G28" s="67" t="s">
        <v>69</v>
      </c>
      <c r="H28" s="67"/>
      <c r="I28" s="67"/>
      <c r="J28" s="68"/>
      <c r="K28" s="67"/>
      <c r="L28" s="67" t="str">
        <f t="shared" si="0"/>
        <v>0,00</v>
      </c>
      <c r="M28" s="67"/>
      <c r="N28" s="69">
        <f t="shared" si="1"/>
        <v>0</v>
      </c>
    </row>
    <row r="29" spans="1:14" ht="45">
      <c r="A29" s="74" t="s">
        <v>98</v>
      </c>
      <c r="B29" s="132" t="s">
        <v>396</v>
      </c>
      <c r="C29" s="132" t="s">
        <v>399</v>
      </c>
      <c r="D29" s="133" t="s">
        <v>398</v>
      </c>
      <c r="E29" s="134">
        <v>540</v>
      </c>
      <c r="F29" s="73" t="s">
        <v>71</v>
      </c>
      <c r="G29" s="67" t="s">
        <v>69</v>
      </c>
      <c r="H29" s="67"/>
      <c r="I29" s="67"/>
      <c r="J29" s="68"/>
      <c r="K29" s="67"/>
      <c r="L29" s="67" t="str">
        <f t="shared" si="0"/>
        <v>0,00</v>
      </c>
      <c r="M29" s="67"/>
      <c r="N29" s="69">
        <f t="shared" si="1"/>
        <v>0</v>
      </c>
    </row>
    <row r="30" spans="1:14" ht="45">
      <c r="A30" s="74" t="s">
        <v>99</v>
      </c>
      <c r="B30" s="135" t="s">
        <v>400</v>
      </c>
      <c r="C30" s="135" t="s">
        <v>131</v>
      </c>
      <c r="D30" s="135" t="s">
        <v>134</v>
      </c>
      <c r="E30" s="136">
        <v>600</v>
      </c>
      <c r="F30" s="73" t="s">
        <v>71</v>
      </c>
      <c r="G30" s="67" t="s">
        <v>69</v>
      </c>
      <c r="H30" s="67"/>
      <c r="I30" s="67"/>
      <c r="J30" s="68"/>
      <c r="K30" s="67"/>
      <c r="L30" s="67" t="str">
        <f t="shared" si="0"/>
        <v>0,00</v>
      </c>
      <c r="M30" s="67"/>
      <c r="N30" s="69">
        <f t="shared" si="1"/>
        <v>0</v>
      </c>
    </row>
    <row r="31" spans="1:14" ht="45">
      <c r="A31" s="74" t="s">
        <v>139</v>
      </c>
      <c r="B31" s="89" t="s">
        <v>401</v>
      </c>
      <c r="C31" s="89" t="s">
        <v>402</v>
      </c>
      <c r="D31" s="89" t="s">
        <v>403</v>
      </c>
      <c r="E31" s="137">
        <v>180</v>
      </c>
      <c r="F31" s="73" t="s">
        <v>71</v>
      </c>
      <c r="G31" s="67" t="s">
        <v>69</v>
      </c>
      <c r="H31" s="67"/>
      <c r="I31" s="67"/>
      <c r="J31" s="68"/>
      <c r="K31" s="67"/>
      <c r="L31" s="67" t="str">
        <f t="shared" si="0"/>
        <v>0,00</v>
      </c>
      <c r="M31" s="67"/>
      <c r="N31" s="69">
        <f t="shared" si="1"/>
        <v>0</v>
      </c>
    </row>
    <row r="32" spans="1:14" ht="45">
      <c r="A32" s="74" t="s">
        <v>140</v>
      </c>
      <c r="B32" s="126" t="s">
        <v>404</v>
      </c>
      <c r="C32" s="126" t="s">
        <v>405</v>
      </c>
      <c r="D32" s="126" t="s">
        <v>208</v>
      </c>
      <c r="E32" s="96">
        <v>50</v>
      </c>
      <c r="F32" s="73" t="s">
        <v>71</v>
      </c>
      <c r="G32" s="67" t="s">
        <v>69</v>
      </c>
      <c r="H32" s="67"/>
      <c r="I32" s="67"/>
      <c r="J32" s="68"/>
      <c r="K32" s="67"/>
      <c r="L32" s="67" t="str">
        <f t="shared" si="0"/>
        <v>0,00</v>
      </c>
      <c r="M32" s="67"/>
      <c r="N32" s="69">
        <f t="shared" si="1"/>
        <v>0</v>
      </c>
    </row>
    <row r="33" spans="1:14" ht="45">
      <c r="A33" s="74" t="s">
        <v>141</v>
      </c>
      <c r="B33" s="95" t="s">
        <v>406</v>
      </c>
      <c r="C33" s="126" t="s">
        <v>407</v>
      </c>
      <c r="D33" s="126" t="s">
        <v>408</v>
      </c>
      <c r="E33" s="96">
        <v>1700</v>
      </c>
      <c r="F33" s="73" t="s">
        <v>71</v>
      </c>
      <c r="G33" s="67" t="s">
        <v>69</v>
      </c>
      <c r="H33" s="67"/>
      <c r="I33" s="67"/>
      <c r="J33" s="68"/>
      <c r="K33" s="67"/>
      <c r="L33" s="67" t="str">
        <f t="shared" si="0"/>
        <v>0,00</v>
      </c>
      <c r="M33" s="67"/>
      <c r="N33" s="69">
        <f t="shared" si="1"/>
        <v>0</v>
      </c>
    </row>
    <row r="34" spans="1:14" ht="45">
      <c r="A34" s="74" t="s">
        <v>142</v>
      </c>
      <c r="B34" s="127" t="s">
        <v>409</v>
      </c>
      <c r="C34" s="127" t="s">
        <v>410</v>
      </c>
      <c r="D34" s="138" t="s">
        <v>134</v>
      </c>
      <c r="E34" s="94">
        <v>504</v>
      </c>
      <c r="F34" s="73" t="s">
        <v>71</v>
      </c>
      <c r="G34" s="67" t="s">
        <v>69</v>
      </c>
      <c r="H34" s="67"/>
      <c r="I34" s="67"/>
      <c r="J34" s="68"/>
      <c r="K34" s="67"/>
      <c r="L34" s="67" t="str">
        <f t="shared" si="0"/>
        <v>0,00</v>
      </c>
      <c r="M34" s="67"/>
      <c r="N34" s="69">
        <f t="shared" si="1"/>
        <v>0</v>
      </c>
    </row>
    <row r="35" spans="1:14" ht="45">
      <c r="A35" s="74" t="s">
        <v>143</v>
      </c>
      <c r="B35" s="127" t="s">
        <v>411</v>
      </c>
      <c r="C35" s="127" t="s">
        <v>412</v>
      </c>
      <c r="D35" s="127" t="s">
        <v>413</v>
      </c>
      <c r="E35" s="94">
        <v>15</v>
      </c>
      <c r="F35" s="73" t="s">
        <v>71</v>
      </c>
      <c r="G35" s="67" t="s">
        <v>69</v>
      </c>
      <c r="H35" s="67"/>
      <c r="I35" s="67"/>
      <c r="J35" s="68"/>
      <c r="K35" s="67"/>
      <c r="L35" s="67" t="str">
        <f t="shared" si="0"/>
        <v>0,00</v>
      </c>
      <c r="M35" s="67"/>
      <c r="N35" s="69">
        <f t="shared" si="1"/>
        <v>0</v>
      </c>
    </row>
    <row r="36" spans="1:14" ht="45">
      <c r="A36" s="74" t="s">
        <v>144</v>
      </c>
      <c r="B36" s="126" t="s">
        <v>414</v>
      </c>
      <c r="C36" s="126" t="s">
        <v>138</v>
      </c>
      <c r="D36" s="130" t="s">
        <v>134</v>
      </c>
      <c r="E36" s="96">
        <v>300</v>
      </c>
      <c r="F36" s="73" t="s">
        <v>71</v>
      </c>
      <c r="G36" s="67" t="s">
        <v>69</v>
      </c>
      <c r="H36" s="67"/>
      <c r="I36" s="67"/>
      <c r="J36" s="68"/>
      <c r="K36" s="67"/>
      <c r="L36" s="67" t="str">
        <f t="shared" si="0"/>
        <v>0,00</v>
      </c>
      <c r="M36" s="67"/>
      <c r="N36" s="69">
        <f t="shared" si="1"/>
        <v>0</v>
      </c>
    </row>
    <row r="37" spans="1:14" ht="45">
      <c r="A37" s="74" t="s">
        <v>145</v>
      </c>
      <c r="B37" s="95" t="s">
        <v>415</v>
      </c>
      <c r="C37" s="126" t="s">
        <v>416</v>
      </c>
      <c r="D37" s="126" t="s">
        <v>417</v>
      </c>
      <c r="E37" s="96">
        <v>8640</v>
      </c>
      <c r="F37" s="73" t="s">
        <v>71</v>
      </c>
      <c r="G37" s="67" t="s">
        <v>69</v>
      </c>
      <c r="H37" s="67"/>
      <c r="I37" s="67"/>
      <c r="J37" s="68"/>
      <c r="K37" s="67"/>
      <c r="L37" s="67" t="str">
        <f t="shared" si="0"/>
        <v>0,00</v>
      </c>
      <c r="M37" s="67"/>
      <c r="N37" s="69">
        <f t="shared" si="1"/>
        <v>0</v>
      </c>
    </row>
    <row r="38" spans="1:14" ht="180">
      <c r="A38" s="74" t="s">
        <v>146</v>
      </c>
      <c r="B38" s="95" t="s">
        <v>418</v>
      </c>
      <c r="C38" s="151" t="s">
        <v>419</v>
      </c>
      <c r="D38" s="126" t="s">
        <v>570</v>
      </c>
      <c r="E38" s="96">
        <v>300</v>
      </c>
      <c r="F38" s="98" t="s">
        <v>72</v>
      </c>
      <c r="G38" s="67" t="s">
        <v>69</v>
      </c>
      <c r="H38" s="67"/>
      <c r="I38" s="67"/>
      <c r="J38" s="68"/>
      <c r="K38" s="67"/>
      <c r="L38" s="67" t="str">
        <f t="shared" si="0"/>
        <v>0,00</v>
      </c>
      <c r="M38" s="67"/>
      <c r="N38" s="69">
        <f t="shared" si="1"/>
        <v>0</v>
      </c>
    </row>
    <row r="39" spans="1:14" ht="45">
      <c r="A39" s="74" t="s">
        <v>147</v>
      </c>
      <c r="B39" s="78" t="s">
        <v>420</v>
      </c>
      <c r="C39" s="78" t="s">
        <v>421</v>
      </c>
      <c r="D39" s="78" t="s">
        <v>422</v>
      </c>
      <c r="E39" s="72">
        <v>375</v>
      </c>
      <c r="F39" s="73" t="s">
        <v>71</v>
      </c>
      <c r="G39" s="67" t="s">
        <v>69</v>
      </c>
      <c r="H39" s="67"/>
      <c r="I39" s="67"/>
      <c r="J39" s="68"/>
      <c r="K39" s="67"/>
      <c r="L39" s="67" t="str">
        <f t="shared" si="0"/>
        <v>0,00</v>
      </c>
      <c r="M39" s="67"/>
      <c r="N39" s="69">
        <f t="shared" si="1"/>
        <v>0</v>
      </c>
    </row>
    <row r="40" spans="1:14" ht="45">
      <c r="A40" s="74" t="s">
        <v>148</v>
      </c>
      <c r="B40" s="126" t="s">
        <v>423</v>
      </c>
      <c r="C40" s="126" t="s">
        <v>424</v>
      </c>
      <c r="D40" s="126" t="s">
        <v>425</v>
      </c>
      <c r="E40" s="96">
        <v>20</v>
      </c>
      <c r="F40" s="73" t="s">
        <v>71</v>
      </c>
      <c r="G40" s="67" t="s">
        <v>69</v>
      </c>
      <c r="H40" s="67"/>
      <c r="I40" s="67"/>
      <c r="J40" s="68"/>
      <c r="K40" s="67"/>
      <c r="L40" s="67" t="str">
        <f t="shared" si="0"/>
        <v>0,00</v>
      </c>
      <c r="M40" s="67"/>
      <c r="N40" s="69">
        <f t="shared" si="1"/>
        <v>0</v>
      </c>
    </row>
    <row r="41" spans="1:14" ht="45">
      <c r="A41" s="74" t="s">
        <v>149</v>
      </c>
      <c r="B41" s="81" t="s">
        <v>426</v>
      </c>
      <c r="C41" s="81" t="s">
        <v>427</v>
      </c>
      <c r="D41" s="81" t="s">
        <v>428</v>
      </c>
      <c r="E41" s="128">
        <v>8100</v>
      </c>
      <c r="F41" s="73" t="s">
        <v>71</v>
      </c>
      <c r="G41" s="67" t="s">
        <v>69</v>
      </c>
      <c r="H41" s="67"/>
      <c r="I41" s="67"/>
      <c r="J41" s="68"/>
      <c r="K41" s="67"/>
      <c r="L41" s="67" t="str">
        <f t="shared" si="0"/>
        <v>0,00</v>
      </c>
      <c r="M41" s="67"/>
      <c r="N41" s="69">
        <f t="shared" si="1"/>
        <v>0</v>
      </c>
    </row>
    <row r="42" spans="1:14" ht="45">
      <c r="A42" s="74" t="s">
        <v>150</v>
      </c>
      <c r="B42" s="95" t="s">
        <v>429</v>
      </c>
      <c r="C42" s="95" t="s">
        <v>430</v>
      </c>
      <c r="D42" s="95" t="s">
        <v>431</v>
      </c>
      <c r="E42" s="96">
        <v>180</v>
      </c>
      <c r="F42" s="73" t="s">
        <v>71</v>
      </c>
      <c r="G42" s="67" t="s">
        <v>69</v>
      </c>
      <c r="H42" s="67"/>
      <c r="I42" s="67"/>
      <c r="J42" s="68"/>
      <c r="K42" s="67"/>
      <c r="L42" s="67" t="str">
        <f t="shared" si="0"/>
        <v>0,00</v>
      </c>
      <c r="M42" s="67"/>
      <c r="N42" s="69">
        <f t="shared" si="1"/>
        <v>0</v>
      </c>
    </row>
    <row r="43" spans="1:14" ht="45">
      <c r="A43" s="74" t="s">
        <v>151</v>
      </c>
      <c r="B43" s="95" t="s">
        <v>195</v>
      </c>
      <c r="C43" s="95" t="s">
        <v>432</v>
      </c>
      <c r="D43" s="95" t="s">
        <v>196</v>
      </c>
      <c r="E43" s="96">
        <v>50</v>
      </c>
      <c r="F43" s="73" t="s">
        <v>71</v>
      </c>
      <c r="G43" s="67" t="s">
        <v>69</v>
      </c>
      <c r="H43" s="67"/>
      <c r="I43" s="67"/>
      <c r="J43" s="68"/>
      <c r="K43" s="67"/>
      <c r="L43" s="67" t="str">
        <f aca="true" t="shared" si="2" ref="L43:L62">IF(K43=0,"0,00",IF(K43&gt;0,ROUND(E43/K43,2)))</f>
        <v>0,00</v>
      </c>
      <c r="M43" s="67"/>
      <c r="N43" s="69">
        <f aca="true" t="shared" si="3" ref="N43:N62">ROUND(L43*ROUND(M43,2),2)</f>
        <v>0</v>
      </c>
    </row>
    <row r="44" spans="1:14" ht="45">
      <c r="A44" s="74" t="s">
        <v>171</v>
      </c>
      <c r="B44" s="95" t="s">
        <v>433</v>
      </c>
      <c r="C44" s="95" t="s">
        <v>137</v>
      </c>
      <c r="D44" s="130" t="s">
        <v>134</v>
      </c>
      <c r="E44" s="96">
        <v>3300</v>
      </c>
      <c r="F44" s="73" t="s">
        <v>71</v>
      </c>
      <c r="G44" s="67" t="s">
        <v>69</v>
      </c>
      <c r="H44" s="67"/>
      <c r="I44" s="67"/>
      <c r="J44" s="68"/>
      <c r="K44" s="67"/>
      <c r="L44" s="67" t="str">
        <f t="shared" si="2"/>
        <v>0,00</v>
      </c>
      <c r="M44" s="67"/>
      <c r="N44" s="69">
        <f t="shared" si="3"/>
        <v>0</v>
      </c>
    </row>
    <row r="45" spans="1:14" ht="180">
      <c r="A45" s="74" t="s">
        <v>172</v>
      </c>
      <c r="B45" s="95" t="s">
        <v>434</v>
      </c>
      <c r="C45" s="126" t="s">
        <v>435</v>
      </c>
      <c r="D45" s="126" t="s">
        <v>436</v>
      </c>
      <c r="E45" s="139">
        <v>300</v>
      </c>
      <c r="F45" s="73" t="s">
        <v>71</v>
      </c>
      <c r="G45" s="67" t="s">
        <v>69</v>
      </c>
      <c r="H45" s="67"/>
      <c r="I45" s="67"/>
      <c r="J45" s="68"/>
      <c r="K45" s="67"/>
      <c r="L45" s="67" t="str">
        <f t="shared" si="2"/>
        <v>0,00</v>
      </c>
      <c r="M45" s="67"/>
      <c r="N45" s="69">
        <f t="shared" si="3"/>
        <v>0</v>
      </c>
    </row>
    <row r="46" spans="1:14" ht="45">
      <c r="A46" s="74" t="s">
        <v>173</v>
      </c>
      <c r="B46" s="89" t="s">
        <v>437</v>
      </c>
      <c r="C46" s="79" t="s">
        <v>438</v>
      </c>
      <c r="D46" s="79" t="s">
        <v>439</v>
      </c>
      <c r="E46" s="80">
        <v>20</v>
      </c>
      <c r="F46" s="73" t="s">
        <v>71</v>
      </c>
      <c r="G46" s="67" t="s">
        <v>69</v>
      </c>
      <c r="H46" s="67"/>
      <c r="I46" s="67"/>
      <c r="J46" s="68"/>
      <c r="K46" s="67"/>
      <c r="L46" s="67" t="str">
        <f t="shared" si="2"/>
        <v>0,00</v>
      </c>
      <c r="M46" s="67"/>
      <c r="N46" s="69">
        <f t="shared" si="3"/>
        <v>0</v>
      </c>
    </row>
    <row r="47" spans="1:14" ht="45">
      <c r="A47" s="74" t="s">
        <v>174</v>
      </c>
      <c r="B47" s="95" t="s">
        <v>440</v>
      </c>
      <c r="C47" s="126" t="s">
        <v>441</v>
      </c>
      <c r="D47" s="126" t="s">
        <v>442</v>
      </c>
      <c r="E47" s="96">
        <v>420</v>
      </c>
      <c r="F47" s="73" t="s">
        <v>71</v>
      </c>
      <c r="G47" s="67" t="s">
        <v>69</v>
      </c>
      <c r="H47" s="67"/>
      <c r="I47" s="67"/>
      <c r="J47" s="68"/>
      <c r="K47" s="67"/>
      <c r="L47" s="67" t="str">
        <f t="shared" si="2"/>
        <v>0,00</v>
      </c>
      <c r="M47" s="67"/>
      <c r="N47" s="69">
        <f t="shared" si="3"/>
        <v>0</v>
      </c>
    </row>
    <row r="48" spans="1:14" ht="45">
      <c r="A48" s="74" t="s">
        <v>175</v>
      </c>
      <c r="B48" s="95" t="s">
        <v>443</v>
      </c>
      <c r="C48" s="126" t="s">
        <v>138</v>
      </c>
      <c r="D48" s="130" t="s">
        <v>134</v>
      </c>
      <c r="E48" s="96">
        <v>4500</v>
      </c>
      <c r="F48" s="73" t="s">
        <v>71</v>
      </c>
      <c r="G48" s="67" t="s">
        <v>69</v>
      </c>
      <c r="H48" s="67"/>
      <c r="I48" s="67"/>
      <c r="J48" s="68"/>
      <c r="K48" s="67"/>
      <c r="L48" s="67" t="str">
        <f t="shared" si="2"/>
        <v>0,00</v>
      </c>
      <c r="M48" s="67"/>
      <c r="N48" s="69">
        <f t="shared" si="3"/>
        <v>0</v>
      </c>
    </row>
    <row r="49" spans="1:14" ht="45">
      <c r="A49" s="74" t="s">
        <v>176</v>
      </c>
      <c r="B49" s="140" t="s">
        <v>444</v>
      </c>
      <c r="C49" s="141" t="s">
        <v>154</v>
      </c>
      <c r="D49" s="142" t="s">
        <v>90</v>
      </c>
      <c r="E49" s="143">
        <v>3600</v>
      </c>
      <c r="F49" s="73" t="s">
        <v>71</v>
      </c>
      <c r="G49" s="67" t="s">
        <v>69</v>
      </c>
      <c r="H49" s="67"/>
      <c r="I49" s="67"/>
      <c r="J49" s="68"/>
      <c r="K49" s="67"/>
      <c r="L49" s="67" t="str">
        <f t="shared" si="2"/>
        <v>0,00</v>
      </c>
      <c r="M49" s="67"/>
      <c r="N49" s="69">
        <f t="shared" si="3"/>
        <v>0</v>
      </c>
    </row>
    <row r="50" spans="1:14" ht="45">
      <c r="A50" s="74" t="s">
        <v>177</v>
      </c>
      <c r="B50" s="126" t="s">
        <v>445</v>
      </c>
      <c r="C50" s="126" t="s">
        <v>446</v>
      </c>
      <c r="D50" s="126" t="s">
        <v>447</v>
      </c>
      <c r="E50" s="96">
        <v>30</v>
      </c>
      <c r="F50" s="73" t="s">
        <v>71</v>
      </c>
      <c r="G50" s="67" t="s">
        <v>69</v>
      </c>
      <c r="H50" s="67"/>
      <c r="I50" s="67"/>
      <c r="J50" s="68"/>
      <c r="K50" s="67"/>
      <c r="L50" s="67" t="str">
        <f t="shared" si="2"/>
        <v>0,00</v>
      </c>
      <c r="M50" s="67"/>
      <c r="N50" s="69">
        <f t="shared" si="3"/>
        <v>0</v>
      </c>
    </row>
    <row r="51" spans="1:14" ht="45">
      <c r="A51" s="74" t="s">
        <v>178</v>
      </c>
      <c r="B51" s="78" t="s">
        <v>448</v>
      </c>
      <c r="C51" s="78" t="s">
        <v>449</v>
      </c>
      <c r="D51" s="78" t="s">
        <v>450</v>
      </c>
      <c r="E51" s="72">
        <v>1200</v>
      </c>
      <c r="F51" s="73" t="s">
        <v>71</v>
      </c>
      <c r="G51" s="67" t="s">
        <v>69</v>
      </c>
      <c r="H51" s="67"/>
      <c r="I51" s="67"/>
      <c r="J51" s="68"/>
      <c r="K51" s="67"/>
      <c r="L51" s="67" t="str">
        <f t="shared" si="2"/>
        <v>0,00</v>
      </c>
      <c r="M51" s="67"/>
      <c r="N51" s="69">
        <f t="shared" si="3"/>
        <v>0</v>
      </c>
    </row>
    <row r="52" spans="1:14" ht="45">
      <c r="A52" s="74" t="s">
        <v>179</v>
      </c>
      <c r="B52" s="126" t="s">
        <v>451</v>
      </c>
      <c r="C52" s="126" t="s">
        <v>452</v>
      </c>
      <c r="D52" s="126" t="s">
        <v>450</v>
      </c>
      <c r="E52" s="144">
        <v>1800</v>
      </c>
      <c r="F52" s="73" t="s">
        <v>71</v>
      </c>
      <c r="G52" s="67" t="s">
        <v>69</v>
      </c>
      <c r="H52" s="67"/>
      <c r="I52" s="67"/>
      <c r="J52" s="68"/>
      <c r="K52" s="67"/>
      <c r="L52" s="67" t="str">
        <f t="shared" si="2"/>
        <v>0,00</v>
      </c>
      <c r="M52" s="67"/>
      <c r="N52" s="69">
        <f t="shared" si="3"/>
        <v>0</v>
      </c>
    </row>
    <row r="53" spans="1:14" ht="45">
      <c r="A53" s="74" t="s">
        <v>180</v>
      </c>
      <c r="B53" s="126" t="s">
        <v>451</v>
      </c>
      <c r="C53" s="126" t="s">
        <v>453</v>
      </c>
      <c r="D53" s="126" t="s">
        <v>450</v>
      </c>
      <c r="E53" s="144">
        <v>1200</v>
      </c>
      <c r="F53" s="73" t="s">
        <v>71</v>
      </c>
      <c r="G53" s="67" t="s">
        <v>69</v>
      </c>
      <c r="H53" s="67"/>
      <c r="I53" s="67"/>
      <c r="J53" s="68"/>
      <c r="K53" s="67"/>
      <c r="L53" s="67" t="str">
        <f t="shared" si="2"/>
        <v>0,00</v>
      </c>
      <c r="M53" s="67"/>
      <c r="N53" s="69">
        <f t="shared" si="3"/>
        <v>0</v>
      </c>
    </row>
    <row r="54" spans="1:14" ht="45">
      <c r="A54" s="74" t="s">
        <v>181</v>
      </c>
      <c r="B54" s="95" t="s">
        <v>454</v>
      </c>
      <c r="C54" s="95" t="s">
        <v>66</v>
      </c>
      <c r="D54" s="130" t="s">
        <v>134</v>
      </c>
      <c r="E54" s="96">
        <v>6000</v>
      </c>
      <c r="F54" s="73" t="s">
        <v>71</v>
      </c>
      <c r="G54" s="67" t="s">
        <v>69</v>
      </c>
      <c r="H54" s="67"/>
      <c r="I54" s="67"/>
      <c r="J54" s="68"/>
      <c r="K54" s="67"/>
      <c r="L54" s="67" t="str">
        <f t="shared" si="2"/>
        <v>0,00</v>
      </c>
      <c r="M54" s="67"/>
      <c r="N54" s="69">
        <f t="shared" si="3"/>
        <v>0</v>
      </c>
    </row>
    <row r="55" spans="1:14" ht="45">
      <c r="A55" s="74" t="s">
        <v>182</v>
      </c>
      <c r="B55" s="150" t="s">
        <v>455</v>
      </c>
      <c r="C55" s="78" t="s">
        <v>456</v>
      </c>
      <c r="D55" s="78" t="s">
        <v>170</v>
      </c>
      <c r="E55" s="77">
        <v>100</v>
      </c>
      <c r="F55" s="73" t="s">
        <v>71</v>
      </c>
      <c r="G55" s="67" t="s">
        <v>69</v>
      </c>
      <c r="H55" s="67"/>
      <c r="I55" s="67"/>
      <c r="J55" s="68"/>
      <c r="K55" s="67"/>
      <c r="L55" s="67" t="str">
        <f t="shared" si="2"/>
        <v>0,00</v>
      </c>
      <c r="M55" s="67"/>
      <c r="N55" s="69">
        <f t="shared" si="3"/>
        <v>0</v>
      </c>
    </row>
    <row r="56" spans="1:14" ht="45">
      <c r="A56" s="74" t="s">
        <v>183</v>
      </c>
      <c r="B56" s="95" t="s">
        <v>457</v>
      </c>
      <c r="C56" s="95" t="s">
        <v>458</v>
      </c>
      <c r="D56" s="95" t="s">
        <v>459</v>
      </c>
      <c r="E56" s="96">
        <v>360</v>
      </c>
      <c r="F56" s="73" t="s">
        <v>71</v>
      </c>
      <c r="G56" s="67" t="s">
        <v>69</v>
      </c>
      <c r="H56" s="67"/>
      <c r="I56" s="67"/>
      <c r="J56" s="68"/>
      <c r="K56" s="67"/>
      <c r="L56" s="67" t="str">
        <f t="shared" si="2"/>
        <v>0,00</v>
      </c>
      <c r="M56" s="67"/>
      <c r="N56" s="69">
        <f t="shared" si="3"/>
        <v>0</v>
      </c>
    </row>
    <row r="57" spans="1:14" ht="45">
      <c r="A57" s="74" t="s">
        <v>184</v>
      </c>
      <c r="B57" s="130" t="s">
        <v>460</v>
      </c>
      <c r="C57" s="130" t="s">
        <v>91</v>
      </c>
      <c r="D57" s="130" t="s">
        <v>134</v>
      </c>
      <c r="E57" s="96">
        <v>40</v>
      </c>
      <c r="F57" s="73" t="s">
        <v>71</v>
      </c>
      <c r="G57" s="67" t="s">
        <v>69</v>
      </c>
      <c r="H57" s="67"/>
      <c r="I57" s="67"/>
      <c r="J57" s="68"/>
      <c r="K57" s="67"/>
      <c r="L57" s="67" t="str">
        <f t="shared" si="2"/>
        <v>0,00</v>
      </c>
      <c r="M57" s="67"/>
      <c r="N57" s="69">
        <f t="shared" si="3"/>
        <v>0</v>
      </c>
    </row>
    <row r="58" spans="1:14" ht="60">
      <c r="A58" s="74" t="s">
        <v>185</v>
      </c>
      <c r="B58" s="89" t="s">
        <v>461</v>
      </c>
      <c r="C58" s="89" t="s">
        <v>462</v>
      </c>
      <c r="D58" s="89" t="s">
        <v>134</v>
      </c>
      <c r="E58" s="145">
        <v>720</v>
      </c>
      <c r="F58" s="73" t="s">
        <v>71</v>
      </c>
      <c r="G58" s="67" t="s">
        <v>69</v>
      </c>
      <c r="H58" s="67"/>
      <c r="I58" s="67"/>
      <c r="J58" s="68"/>
      <c r="K58" s="67"/>
      <c r="L58" s="67" t="str">
        <f t="shared" si="2"/>
        <v>0,00</v>
      </c>
      <c r="M58" s="67"/>
      <c r="N58" s="69">
        <f t="shared" si="3"/>
        <v>0</v>
      </c>
    </row>
    <row r="59" spans="1:14" ht="45">
      <c r="A59" s="74" t="s">
        <v>186</v>
      </c>
      <c r="B59" s="95" t="s">
        <v>463</v>
      </c>
      <c r="C59" s="126" t="s">
        <v>464</v>
      </c>
      <c r="D59" s="126" t="s">
        <v>465</v>
      </c>
      <c r="E59" s="146">
        <v>10</v>
      </c>
      <c r="F59" s="73" t="s">
        <v>71</v>
      </c>
      <c r="G59" s="67" t="s">
        <v>69</v>
      </c>
      <c r="H59" s="67"/>
      <c r="I59" s="67"/>
      <c r="J59" s="68"/>
      <c r="K59" s="67"/>
      <c r="L59" s="67" t="str">
        <f t="shared" si="2"/>
        <v>0,00</v>
      </c>
      <c r="M59" s="67"/>
      <c r="N59" s="69">
        <f t="shared" si="3"/>
        <v>0</v>
      </c>
    </row>
    <row r="60" spans="1:14" ht="180">
      <c r="A60" s="74" t="s">
        <v>187</v>
      </c>
      <c r="B60" s="95" t="s">
        <v>466</v>
      </c>
      <c r="C60" s="126" t="s">
        <v>467</v>
      </c>
      <c r="D60" s="126" t="s">
        <v>468</v>
      </c>
      <c r="E60" s="96">
        <v>1728</v>
      </c>
      <c r="F60" s="73" t="s">
        <v>71</v>
      </c>
      <c r="G60" s="67" t="s">
        <v>69</v>
      </c>
      <c r="H60" s="67"/>
      <c r="I60" s="67"/>
      <c r="J60" s="68"/>
      <c r="K60" s="67"/>
      <c r="L60" s="67" t="str">
        <f t="shared" si="2"/>
        <v>0,00</v>
      </c>
      <c r="M60" s="67"/>
      <c r="N60" s="69">
        <f t="shared" si="3"/>
        <v>0</v>
      </c>
    </row>
    <row r="61" spans="1:14" ht="45">
      <c r="A61" s="74" t="s">
        <v>188</v>
      </c>
      <c r="B61" s="147" t="s">
        <v>469</v>
      </c>
      <c r="C61" s="148" t="s">
        <v>136</v>
      </c>
      <c r="D61" s="138" t="s">
        <v>134</v>
      </c>
      <c r="E61" s="149">
        <v>3500</v>
      </c>
      <c r="F61" s="73" t="s">
        <v>71</v>
      </c>
      <c r="G61" s="67" t="s">
        <v>69</v>
      </c>
      <c r="H61" s="67"/>
      <c r="I61" s="67"/>
      <c r="J61" s="68"/>
      <c r="K61" s="67"/>
      <c r="L61" s="67" t="str">
        <f t="shared" si="2"/>
        <v>0,00</v>
      </c>
      <c r="M61" s="67"/>
      <c r="N61" s="69">
        <f t="shared" si="3"/>
        <v>0</v>
      </c>
    </row>
    <row r="62" spans="1:14" ht="45">
      <c r="A62" s="74" t="s">
        <v>189</v>
      </c>
      <c r="B62" s="126" t="s">
        <v>470</v>
      </c>
      <c r="C62" s="126" t="s">
        <v>68</v>
      </c>
      <c r="D62" s="130" t="s">
        <v>134</v>
      </c>
      <c r="E62" s="96">
        <v>5400</v>
      </c>
      <c r="F62" s="73" t="s">
        <v>71</v>
      </c>
      <c r="G62" s="67" t="s">
        <v>69</v>
      </c>
      <c r="H62" s="67"/>
      <c r="I62" s="67"/>
      <c r="J62" s="68"/>
      <c r="K62" s="67"/>
      <c r="L62" s="67" t="str">
        <f t="shared" si="2"/>
        <v>0,00</v>
      </c>
      <c r="M62" s="67"/>
      <c r="N62" s="69">
        <f t="shared" si="3"/>
        <v>0</v>
      </c>
    </row>
    <row r="63" spans="1:14" ht="15">
      <c r="A63" s="95" t="s">
        <v>190</v>
      </c>
      <c r="B63" s="217" t="s">
        <v>574</v>
      </c>
      <c r="C63" s="218"/>
      <c r="D63" s="218"/>
      <c r="E63" s="218"/>
      <c r="F63" s="219"/>
      <c r="G63" s="67"/>
      <c r="H63" s="67"/>
      <c r="I63" s="67"/>
      <c r="J63" s="68"/>
      <c r="K63" s="67"/>
      <c r="L63" s="67"/>
      <c r="M63" s="67"/>
      <c r="N63" s="69"/>
    </row>
    <row r="64" spans="1:14" ht="15">
      <c r="A64" s="95" t="s">
        <v>191</v>
      </c>
      <c r="B64" s="217" t="s">
        <v>574</v>
      </c>
      <c r="C64" s="218"/>
      <c r="D64" s="218"/>
      <c r="E64" s="218"/>
      <c r="F64" s="219"/>
      <c r="G64" s="67"/>
      <c r="H64" s="67"/>
      <c r="I64" s="67"/>
      <c r="J64" s="68"/>
      <c r="K64" s="67"/>
      <c r="L64" s="67"/>
      <c r="M64" s="67"/>
      <c r="N64" s="69"/>
    </row>
    <row r="65" spans="1:14" ht="15">
      <c r="A65" s="51"/>
      <c r="B65" s="88"/>
      <c r="C65" s="88"/>
      <c r="D65" s="88"/>
      <c r="E65" s="84"/>
      <c r="F65" s="51"/>
      <c r="G65" s="85"/>
      <c r="H65" s="85"/>
      <c r="I65" s="85"/>
      <c r="J65" s="86"/>
      <c r="K65" s="85"/>
      <c r="L65" s="85"/>
      <c r="M65" s="85"/>
      <c r="N65" s="87"/>
    </row>
    <row r="66" spans="1:14" ht="20.25" customHeight="1">
      <c r="A66" s="51"/>
      <c r="B66" s="213" t="s">
        <v>367</v>
      </c>
      <c r="C66" s="213"/>
      <c r="D66" s="213"/>
      <c r="E66" s="84"/>
      <c r="F66" s="51"/>
      <c r="G66" s="85"/>
      <c r="H66" s="85"/>
      <c r="I66" s="85"/>
      <c r="J66" s="86"/>
      <c r="K66" s="85"/>
      <c r="L66" s="85"/>
      <c r="M66" s="85"/>
      <c r="N66" s="87"/>
    </row>
    <row r="67" spans="2:4" ht="30" customHeight="1">
      <c r="B67" s="196" t="s">
        <v>368</v>
      </c>
      <c r="C67" s="196"/>
      <c r="D67" s="196"/>
    </row>
    <row r="68" spans="2:4" ht="30" customHeight="1">
      <c r="B68" s="196" t="s">
        <v>218</v>
      </c>
      <c r="C68" s="196"/>
      <c r="D68" s="196"/>
    </row>
    <row r="69" spans="2:14" ht="15">
      <c r="B69" s="208" t="s">
        <v>209</v>
      </c>
      <c r="C69" s="208"/>
      <c r="D69" s="208"/>
      <c r="E69" s="208"/>
      <c r="F69" s="208"/>
      <c r="G69" s="208"/>
      <c r="H69" s="208"/>
      <c r="I69" s="208"/>
      <c r="J69" s="208"/>
      <c r="K69" s="208"/>
      <c r="L69" s="208"/>
      <c r="M69" s="208"/>
      <c r="N69" s="208"/>
    </row>
    <row r="70" spans="2:14" ht="15">
      <c r="B70" s="70"/>
      <c r="C70" s="70"/>
      <c r="D70" s="70"/>
      <c r="E70" s="70"/>
      <c r="F70" s="70"/>
      <c r="G70" s="70"/>
      <c r="H70" s="70"/>
      <c r="I70" s="70"/>
      <c r="J70" s="70"/>
      <c r="K70" s="70"/>
      <c r="L70" s="70"/>
      <c r="M70" s="70"/>
      <c r="N70" s="70"/>
    </row>
  </sheetData>
  <sheetProtection/>
  <mergeCells count="8">
    <mergeCell ref="G2:I2"/>
    <mergeCell ref="H6:I6"/>
    <mergeCell ref="B69:N69"/>
    <mergeCell ref="B66:D66"/>
    <mergeCell ref="B67:D67"/>
    <mergeCell ref="B68:D68"/>
    <mergeCell ref="B63:F63"/>
    <mergeCell ref="B64:F6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31"/>
  <sheetViews>
    <sheetView showGridLines="0" zoomScalePageLayoutView="85" workbookViewId="0" topLeftCell="A13">
      <selection activeCell="F23" sqref="F23"/>
    </sheetView>
  </sheetViews>
  <sheetFormatPr defaultColWidth="9.00390625" defaultRowHeight="12.75"/>
  <cols>
    <col min="1" max="1" width="5.375" style="52" customWidth="1"/>
    <col min="2" max="2" width="19.375" style="52" customWidth="1"/>
    <col min="3" max="3" width="12.37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SUM(N12:N26)</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15">
      <c r="A11" s="95" t="s">
        <v>3</v>
      </c>
      <c r="B11" s="217" t="s">
        <v>575</v>
      </c>
      <c r="C11" s="218"/>
      <c r="D11" s="218"/>
      <c r="E11" s="218"/>
      <c r="F11" s="219"/>
      <c r="G11" s="67"/>
      <c r="H11" s="67"/>
      <c r="I11" s="67"/>
      <c r="J11" s="68"/>
      <c r="K11" s="67"/>
      <c r="L11" s="67"/>
      <c r="M11" s="67"/>
      <c r="N11" s="69"/>
    </row>
    <row r="12" spans="1:14" ht="45">
      <c r="A12" s="74" t="s">
        <v>4</v>
      </c>
      <c r="B12" s="81" t="s">
        <v>153</v>
      </c>
      <c r="C12" s="81" t="s">
        <v>154</v>
      </c>
      <c r="D12" s="81" t="s">
        <v>155</v>
      </c>
      <c r="E12" s="128">
        <v>8100</v>
      </c>
      <c r="F12" s="73" t="s">
        <v>71</v>
      </c>
      <c r="G12" s="67" t="s">
        <v>69</v>
      </c>
      <c r="H12" s="67"/>
      <c r="I12" s="67"/>
      <c r="J12" s="68"/>
      <c r="K12" s="67"/>
      <c r="L12" s="67" t="str">
        <f aca="true" t="shared" si="0" ref="L12:L26">IF(K12=0,"0,00",IF(K12&gt;0,ROUND(E12/K12,2)))</f>
        <v>0,00</v>
      </c>
      <c r="M12" s="67"/>
      <c r="N12" s="69">
        <f aca="true" t="shared" si="1" ref="N12:N26">ROUND(L12*ROUND(M12,2),2)</f>
        <v>0</v>
      </c>
    </row>
    <row r="13" spans="1:14" ht="45">
      <c r="A13" s="74" t="s">
        <v>5</v>
      </c>
      <c r="B13" s="81" t="s">
        <v>156</v>
      </c>
      <c r="C13" s="78" t="s">
        <v>157</v>
      </c>
      <c r="D13" s="78" t="s">
        <v>158</v>
      </c>
      <c r="E13" s="128">
        <v>21600</v>
      </c>
      <c r="F13" s="73" t="s">
        <v>71</v>
      </c>
      <c r="G13" s="67" t="s">
        <v>69</v>
      </c>
      <c r="H13" s="67"/>
      <c r="I13" s="67"/>
      <c r="J13" s="68"/>
      <c r="K13" s="67"/>
      <c r="L13" s="67" t="str">
        <f t="shared" si="0"/>
        <v>0,00</v>
      </c>
      <c r="M13" s="67"/>
      <c r="N13" s="69">
        <f t="shared" si="1"/>
        <v>0</v>
      </c>
    </row>
    <row r="14" spans="1:14" ht="45">
      <c r="A14" s="74" t="s">
        <v>6</v>
      </c>
      <c r="B14" s="81" t="s">
        <v>159</v>
      </c>
      <c r="C14" s="78" t="s">
        <v>138</v>
      </c>
      <c r="D14" s="78" t="s">
        <v>160</v>
      </c>
      <c r="E14" s="128">
        <v>2160</v>
      </c>
      <c r="F14" s="73" t="s">
        <v>71</v>
      </c>
      <c r="G14" s="67" t="s">
        <v>69</v>
      </c>
      <c r="H14" s="67"/>
      <c r="I14" s="67"/>
      <c r="J14" s="68"/>
      <c r="K14" s="67"/>
      <c r="L14" s="67" t="str">
        <f t="shared" si="0"/>
        <v>0,00</v>
      </c>
      <c r="M14" s="67"/>
      <c r="N14" s="69">
        <f t="shared" si="1"/>
        <v>0</v>
      </c>
    </row>
    <row r="15" spans="1:14" ht="45">
      <c r="A15" s="74" t="s">
        <v>41</v>
      </c>
      <c r="B15" s="81" t="s">
        <v>159</v>
      </c>
      <c r="C15" s="78" t="s">
        <v>161</v>
      </c>
      <c r="D15" s="78" t="s">
        <v>160</v>
      </c>
      <c r="E15" s="128">
        <v>896</v>
      </c>
      <c r="F15" s="73" t="s">
        <v>71</v>
      </c>
      <c r="G15" s="67" t="s">
        <v>69</v>
      </c>
      <c r="H15" s="67"/>
      <c r="I15" s="67"/>
      <c r="J15" s="68"/>
      <c r="K15" s="67"/>
      <c r="L15" s="67" t="str">
        <f t="shared" si="0"/>
        <v>0,00</v>
      </c>
      <c r="M15" s="67"/>
      <c r="N15" s="69">
        <f t="shared" si="1"/>
        <v>0</v>
      </c>
    </row>
    <row r="16" spans="1:14" ht="45">
      <c r="A16" s="74" t="s">
        <v>47</v>
      </c>
      <c r="B16" s="81" t="s">
        <v>162</v>
      </c>
      <c r="C16" s="78" t="s">
        <v>136</v>
      </c>
      <c r="D16" s="75" t="s">
        <v>134</v>
      </c>
      <c r="E16" s="128">
        <v>5400</v>
      </c>
      <c r="F16" s="73" t="s">
        <v>71</v>
      </c>
      <c r="G16" s="67" t="s">
        <v>69</v>
      </c>
      <c r="H16" s="67"/>
      <c r="I16" s="67"/>
      <c r="J16" s="68"/>
      <c r="K16" s="67"/>
      <c r="L16" s="67" t="str">
        <f t="shared" si="0"/>
        <v>0,00</v>
      </c>
      <c r="M16" s="67"/>
      <c r="N16" s="69">
        <f t="shared" si="1"/>
        <v>0</v>
      </c>
    </row>
    <row r="17" spans="1:14" ht="45">
      <c r="A17" s="74" t="s">
        <v>7</v>
      </c>
      <c r="B17" s="81" t="s">
        <v>162</v>
      </c>
      <c r="C17" s="78" t="s">
        <v>138</v>
      </c>
      <c r="D17" s="75" t="s">
        <v>134</v>
      </c>
      <c r="E17" s="128">
        <v>21060</v>
      </c>
      <c r="F17" s="73" t="s">
        <v>71</v>
      </c>
      <c r="G17" s="67" t="s">
        <v>69</v>
      </c>
      <c r="H17" s="67"/>
      <c r="I17" s="67"/>
      <c r="J17" s="68"/>
      <c r="K17" s="67"/>
      <c r="L17" s="67" t="str">
        <f t="shared" si="0"/>
        <v>0,00</v>
      </c>
      <c r="M17" s="67"/>
      <c r="N17" s="69">
        <f t="shared" si="1"/>
        <v>0</v>
      </c>
    </row>
    <row r="18" spans="1:14" ht="45">
      <c r="A18" s="74" t="s">
        <v>8</v>
      </c>
      <c r="B18" s="78" t="s">
        <v>472</v>
      </c>
      <c r="C18" s="117" t="s">
        <v>163</v>
      </c>
      <c r="D18" s="75" t="s">
        <v>134</v>
      </c>
      <c r="E18" s="153">
        <v>1620</v>
      </c>
      <c r="F18" s="73" t="s">
        <v>71</v>
      </c>
      <c r="G18" s="67" t="s">
        <v>69</v>
      </c>
      <c r="H18" s="67"/>
      <c r="I18" s="67"/>
      <c r="J18" s="68"/>
      <c r="K18" s="67"/>
      <c r="L18" s="67" t="str">
        <f t="shared" si="0"/>
        <v>0,00</v>
      </c>
      <c r="M18" s="67"/>
      <c r="N18" s="69">
        <f t="shared" si="1"/>
        <v>0</v>
      </c>
    </row>
    <row r="19" spans="1:14" ht="45">
      <c r="A19" s="74" t="s">
        <v>21</v>
      </c>
      <c r="B19" s="78" t="s">
        <v>472</v>
      </c>
      <c r="C19" s="78" t="s">
        <v>473</v>
      </c>
      <c r="D19" s="75" t="s">
        <v>134</v>
      </c>
      <c r="E19" s="153">
        <v>540</v>
      </c>
      <c r="F19" s="73" t="s">
        <v>71</v>
      </c>
      <c r="G19" s="67" t="s">
        <v>69</v>
      </c>
      <c r="H19" s="67"/>
      <c r="I19" s="67"/>
      <c r="J19" s="68"/>
      <c r="K19" s="67"/>
      <c r="L19" s="67" t="str">
        <f t="shared" si="0"/>
        <v>0,00</v>
      </c>
      <c r="M19" s="67"/>
      <c r="N19" s="69">
        <f t="shared" si="1"/>
        <v>0</v>
      </c>
    </row>
    <row r="20" spans="1:14" ht="45">
      <c r="A20" s="74" t="s">
        <v>46</v>
      </c>
      <c r="B20" s="78" t="s">
        <v>472</v>
      </c>
      <c r="C20" s="78" t="s">
        <v>474</v>
      </c>
      <c r="D20" s="75" t="s">
        <v>134</v>
      </c>
      <c r="E20" s="153">
        <v>540</v>
      </c>
      <c r="F20" s="73" t="s">
        <v>71</v>
      </c>
      <c r="G20" s="67" t="s">
        <v>69</v>
      </c>
      <c r="H20" s="67"/>
      <c r="I20" s="67"/>
      <c r="J20" s="68"/>
      <c r="K20" s="67"/>
      <c r="L20" s="67" t="str">
        <f t="shared" si="0"/>
        <v>0,00</v>
      </c>
      <c r="M20" s="67"/>
      <c r="N20" s="69">
        <f t="shared" si="1"/>
        <v>0</v>
      </c>
    </row>
    <row r="21" spans="1:14" ht="45">
      <c r="A21" s="74" t="s">
        <v>1</v>
      </c>
      <c r="B21" s="78" t="s">
        <v>472</v>
      </c>
      <c r="C21" s="78" t="s">
        <v>475</v>
      </c>
      <c r="D21" s="75" t="s">
        <v>134</v>
      </c>
      <c r="E21" s="153">
        <v>540</v>
      </c>
      <c r="F21" s="73" t="s">
        <v>71</v>
      </c>
      <c r="G21" s="67" t="s">
        <v>69</v>
      </c>
      <c r="H21" s="67"/>
      <c r="I21" s="67"/>
      <c r="J21" s="68"/>
      <c r="K21" s="67"/>
      <c r="L21" s="67" t="str">
        <f t="shared" si="0"/>
        <v>0,00</v>
      </c>
      <c r="M21" s="67"/>
      <c r="N21" s="69">
        <f t="shared" si="1"/>
        <v>0</v>
      </c>
    </row>
    <row r="22" spans="1:14" ht="45">
      <c r="A22" s="74" t="s">
        <v>0</v>
      </c>
      <c r="B22" s="81" t="s">
        <v>476</v>
      </c>
      <c r="C22" s="78" t="s">
        <v>477</v>
      </c>
      <c r="D22" s="81" t="s">
        <v>160</v>
      </c>
      <c r="E22" s="128">
        <v>900</v>
      </c>
      <c r="F22" s="73" t="s">
        <v>71</v>
      </c>
      <c r="G22" s="67" t="s">
        <v>69</v>
      </c>
      <c r="H22" s="67"/>
      <c r="I22" s="67"/>
      <c r="J22" s="68"/>
      <c r="K22" s="67"/>
      <c r="L22" s="67" t="str">
        <f t="shared" si="0"/>
        <v>0,00</v>
      </c>
      <c r="M22" s="67"/>
      <c r="N22" s="69">
        <f t="shared" si="1"/>
        <v>0</v>
      </c>
    </row>
    <row r="23" spans="1:14" ht="45">
      <c r="A23" s="74" t="s">
        <v>92</v>
      </c>
      <c r="B23" s="81" t="s">
        <v>476</v>
      </c>
      <c r="C23" s="78" t="s">
        <v>478</v>
      </c>
      <c r="D23" s="81" t="s">
        <v>160</v>
      </c>
      <c r="E23" s="128">
        <v>6480</v>
      </c>
      <c r="F23" s="73" t="s">
        <v>71</v>
      </c>
      <c r="G23" s="67" t="s">
        <v>69</v>
      </c>
      <c r="H23" s="67"/>
      <c r="I23" s="67"/>
      <c r="J23" s="68"/>
      <c r="K23" s="67"/>
      <c r="L23" s="67" t="str">
        <f t="shared" si="0"/>
        <v>0,00</v>
      </c>
      <c r="M23" s="67"/>
      <c r="N23" s="69">
        <f t="shared" si="1"/>
        <v>0</v>
      </c>
    </row>
    <row r="24" spans="1:14" ht="45">
      <c r="A24" s="74" t="s">
        <v>93</v>
      </c>
      <c r="B24" s="81" t="s">
        <v>476</v>
      </c>
      <c r="C24" s="78" t="s">
        <v>479</v>
      </c>
      <c r="D24" s="81" t="s">
        <v>160</v>
      </c>
      <c r="E24" s="128">
        <v>360</v>
      </c>
      <c r="F24" s="73" t="s">
        <v>71</v>
      </c>
      <c r="G24" s="67" t="s">
        <v>69</v>
      </c>
      <c r="H24" s="67"/>
      <c r="I24" s="67"/>
      <c r="J24" s="68"/>
      <c r="K24" s="67"/>
      <c r="L24" s="67" t="str">
        <f t="shared" si="0"/>
        <v>0,00</v>
      </c>
      <c r="M24" s="67"/>
      <c r="N24" s="69">
        <f t="shared" si="1"/>
        <v>0</v>
      </c>
    </row>
    <row r="25" spans="1:14" ht="45">
      <c r="A25" s="74" t="s">
        <v>94</v>
      </c>
      <c r="B25" s="81" t="s">
        <v>164</v>
      </c>
      <c r="C25" s="78" t="s">
        <v>165</v>
      </c>
      <c r="D25" s="81" t="s">
        <v>90</v>
      </c>
      <c r="E25" s="128">
        <v>2700</v>
      </c>
      <c r="F25" s="73" t="s">
        <v>71</v>
      </c>
      <c r="G25" s="67" t="s">
        <v>69</v>
      </c>
      <c r="H25" s="67"/>
      <c r="I25" s="67"/>
      <c r="J25" s="68"/>
      <c r="K25" s="67"/>
      <c r="L25" s="67" t="str">
        <f t="shared" si="0"/>
        <v>0,00</v>
      </c>
      <c r="M25" s="67"/>
      <c r="N25" s="69">
        <f t="shared" si="1"/>
        <v>0</v>
      </c>
    </row>
    <row r="26" spans="1:14" ht="45">
      <c r="A26" s="74" t="s">
        <v>95</v>
      </c>
      <c r="B26" s="81" t="s">
        <v>166</v>
      </c>
      <c r="C26" s="78" t="s">
        <v>167</v>
      </c>
      <c r="D26" s="78" t="s">
        <v>155</v>
      </c>
      <c r="E26" s="128">
        <v>6480</v>
      </c>
      <c r="F26" s="73" t="s">
        <v>71</v>
      </c>
      <c r="G26" s="67" t="s">
        <v>69</v>
      </c>
      <c r="H26" s="67"/>
      <c r="I26" s="67"/>
      <c r="J26" s="68"/>
      <c r="K26" s="67"/>
      <c r="L26" s="67" t="str">
        <f t="shared" si="0"/>
        <v>0,00</v>
      </c>
      <c r="M26" s="67"/>
      <c r="N26" s="69">
        <f t="shared" si="1"/>
        <v>0</v>
      </c>
    </row>
    <row r="27" spans="1:14" ht="15">
      <c r="A27" s="51"/>
      <c r="B27" s="88"/>
      <c r="C27" s="88"/>
      <c r="D27" s="152"/>
      <c r="E27" s="84"/>
      <c r="F27" s="51"/>
      <c r="G27" s="85"/>
      <c r="H27" s="85"/>
      <c r="I27" s="85"/>
      <c r="J27" s="86"/>
      <c r="K27" s="85"/>
      <c r="L27" s="85"/>
      <c r="M27" s="85"/>
      <c r="N27" s="87"/>
    </row>
    <row r="28" spans="1:14" ht="36.75" customHeight="1">
      <c r="A28" s="51"/>
      <c r="B28" s="213" t="s">
        <v>471</v>
      </c>
      <c r="C28" s="213"/>
      <c r="D28" s="213"/>
      <c r="E28" s="84"/>
      <c r="F28" s="51"/>
      <c r="G28" s="85"/>
      <c r="H28" s="85"/>
      <c r="I28" s="85"/>
      <c r="J28" s="86"/>
      <c r="K28" s="85"/>
      <c r="L28" s="85"/>
      <c r="M28" s="85"/>
      <c r="N28" s="87"/>
    </row>
    <row r="30" spans="2:14" ht="15">
      <c r="B30" s="208" t="s">
        <v>209</v>
      </c>
      <c r="C30" s="208"/>
      <c r="D30" s="208"/>
      <c r="E30" s="208"/>
      <c r="F30" s="208"/>
      <c r="G30" s="208"/>
      <c r="H30" s="208"/>
      <c r="I30" s="208"/>
      <c r="J30" s="208"/>
      <c r="K30" s="208"/>
      <c r="L30" s="208"/>
      <c r="M30" s="208"/>
      <c r="N30" s="208"/>
    </row>
    <row r="31" spans="2:14" ht="15">
      <c r="B31" s="70"/>
      <c r="C31" s="70"/>
      <c r="D31" s="70"/>
      <c r="E31" s="70"/>
      <c r="F31" s="70"/>
      <c r="G31" s="70"/>
      <c r="H31" s="70"/>
      <c r="I31" s="70"/>
      <c r="J31" s="70"/>
      <c r="K31" s="70"/>
      <c r="L31" s="70"/>
      <c r="M31" s="70"/>
      <c r="N31" s="70"/>
    </row>
  </sheetData>
  <sheetProtection/>
  <mergeCells count="5">
    <mergeCell ref="G2:I2"/>
    <mergeCell ref="H6:I6"/>
    <mergeCell ref="B30:N30"/>
    <mergeCell ref="B28:D28"/>
    <mergeCell ref="B11:F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5" workbookViewId="0" topLeftCell="A1">
      <selection activeCell="A11" sqref="A11:F11"/>
    </sheetView>
  </sheetViews>
  <sheetFormatPr defaultColWidth="9.00390625" defaultRowHeight="12.75"/>
  <cols>
    <col min="1" max="1" width="5.375" style="52" customWidth="1"/>
    <col min="2" max="2" width="23.875" style="52" customWidth="1"/>
    <col min="3" max="3" width="19.1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33</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81" t="s">
        <v>199</v>
      </c>
      <c r="C11" s="78" t="s">
        <v>200</v>
      </c>
      <c r="D11" s="78" t="s">
        <v>366</v>
      </c>
      <c r="E11" s="72">
        <v>2500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0" workbookViewId="0" topLeftCell="A1">
      <selection activeCell="A11" sqref="A11:F12"/>
    </sheetView>
  </sheetViews>
  <sheetFormatPr defaultColWidth="9.00390625" defaultRowHeight="12.75"/>
  <cols>
    <col min="1" max="1" width="5.375" style="52" customWidth="1"/>
    <col min="2" max="3" width="11.2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34</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45">
      <c r="A11" s="74" t="s">
        <v>3</v>
      </c>
      <c r="B11" s="81" t="s">
        <v>480</v>
      </c>
      <c r="C11" s="81" t="s">
        <v>277</v>
      </c>
      <c r="D11" s="81" t="s">
        <v>481</v>
      </c>
      <c r="E11" s="72">
        <v>180</v>
      </c>
      <c r="F11" s="73" t="s">
        <v>71</v>
      </c>
      <c r="G11" s="67" t="s">
        <v>69</v>
      </c>
      <c r="H11" s="67"/>
      <c r="I11" s="67"/>
      <c r="J11" s="68"/>
      <c r="K11" s="67"/>
      <c r="L11" s="67" t="str">
        <f>IF(K11=0,"0,00",IF(K11&gt;0,ROUND(E11/K11,2)))</f>
        <v>0,00</v>
      </c>
      <c r="M11" s="67"/>
      <c r="N11" s="69">
        <f>ROUND(L11*ROUND(M11,2),2)</f>
        <v>0</v>
      </c>
    </row>
    <row r="12" spans="1:14" ht="45">
      <c r="A12" s="74" t="s">
        <v>4</v>
      </c>
      <c r="B12" s="81" t="s">
        <v>480</v>
      </c>
      <c r="C12" s="81" t="s">
        <v>482</v>
      </c>
      <c r="D12" s="81" t="s">
        <v>481</v>
      </c>
      <c r="E12" s="72">
        <v>180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1.75" customHeight="1">
      <c r="A14" s="51"/>
      <c r="B14" s="216" t="s">
        <v>132</v>
      </c>
      <c r="C14" s="216"/>
      <c r="D14" s="216"/>
      <c r="E14" s="84"/>
      <c r="F14" s="51"/>
      <c r="G14" s="85"/>
      <c r="H14" s="85"/>
      <c r="I14" s="85"/>
      <c r="J14" s="86"/>
      <c r="K14" s="85"/>
      <c r="L14" s="85"/>
      <c r="M14" s="85"/>
      <c r="N14" s="87"/>
    </row>
    <row r="16" spans="2:14" ht="15">
      <c r="B16" s="208" t="s">
        <v>209</v>
      </c>
      <c r="C16" s="208"/>
      <c r="D16" s="208"/>
      <c r="E16" s="208"/>
      <c r="F16" s="208"/>
      <c r="G16" s="208"/>
      <c r="H16" s="208"/>
      <c r="I16" s="208"/>
      <c r="J16" s="208"/>
      <c r="K16" s="208"/>
      <c r="L16" s="208"/>
      <c r="M16" s="208"/>
      <c r="N16" s="208"/>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52" customWidth="1"/>
    <col min="2" max="2" width="12.25390625" style="52" customWidth="1"/>
    <col min="3" max="3" width="19.37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35</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81" t="s">
        <v>483</v>
      </c>
      <c r="C11" s="81" t="s">
        <v>484</v>
      </c>
      <c r="D11" s="81" t="s">
        <v>485</v>
      </c>
      <c r="E11" s="72">
        <v>9000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1"/>
    </sheetView>
  </sheetViews>
  <sheetFormatPr defaultColWidth="9.00390625" defaultRowHeight="12.75"/>
  <cols>
    <col min="1" max="1" width="5.375" style="52" customWidth="1"/>
    <col min="2" max="2" width="18.375" style="52" customWidth="1"/>
    <col min="3" max="3" width="19.25390625" style="52" customWidth="1"/>
    <col min="4" max="4" width="29.00390625" style="52" customWidth="1"/>
    <col min="5" max="5" width="12.875" style="32" customWidth="1"/>
    <col min="6" max="6" width="9.875" style="52" customWidth="1"/>
    <col min="7" max="8" width="37.375" style="52" customWidth="1"/>
    <col min="9" max="9" width="18.125" style="52" customWidth="1"/>
    <col min="10" max="10" width="25.875" style="52" customWidth="1"/>
    <col min="11" max="11" width="16.00390625" style="52" hidden="1" customWidth="1"/>
    <col min="12"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36</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45">
      <c r="A10" s="63" t="s">
        <v>45</v>
      </c>
      <c r="B10" s="63" t="s">
        <v>16</v>
      </c>
      <c r="C10" s="63" t="s">
        <v>17</v>
      </c>
      <c r="D10" s="63" t="s">
        <v>58</v>
      </c>
      <c r="E10" s="64" t="s">
        <v>67</v>
      </c>
      <c r="F10" s="65"/>
      <c r="G10" s="63" t="str">
        <f>"Nazwa handlowa /
"&amp;C10&amp;" / 
"&amp;D10</f>
        <v>Nazwa handlowa /
Dawka / 
Postać /Opakowanie</v>
      </c>
      <c r="H10" s="63" t="s">
        <v>61</v>
      </c>
      <c r="I10" s="63" t="str">
        <f>B10</f>
        <v>Skład</v>
      </c>
      <c r="J10" s="63" t="s">
        <v>62</v>
      </c>
      <c r="K10" s="63"/>
      <c r="L10" s="63" t="s">
        <v>213</v>
      </c>
      <c r="M10" s="66" t="s">
        <v>488</v>
      </c>
      <c r="N10" s="63" t="s">
        <v>18</v>
      </c>
    </row>
    <row r="11" spans="1:14" ht="150">
      <c r="A11" s="74" t="s">
        <v>3</v>
      </c>
      <c r="B11" s="81" t="s">
        <v>201</v>
      </c>
      <c r="C11" s="81" t="s">
        <v>202</v>
      </c>
      <c r="D11" s="81" t="s">
        <v>203</v>
      </c>
      <c r="E11" s="154">
        <v>100</v>
      </c>
      <c r="F11" s="73" t="s">
        <v>486</v>
      </c>
      <c r="G11" s="67" t="s">
        <v>212</v>
      </c>
      <c r="H11" s="67"/>
      <c r="I11" s="67"/>
      <c r="J11" s="68" t="s">
        <v>487</v>
      </c>
      <c r="K11" s="67"/>
      <c r="L11" s="67" t="str">
        <f>IF(K11=0,"0,00",IF(K11&gt;0,ROUND(E11/K11,2)))</f>
        <v>0,00</v>
      </c>
      <c r="M11" s="67"/>
      <c r="N11" s="69">
        <f>ROUND(L11*ROUND(M11,2),2)</f>
        <v>0</v>
      </c>
    </row>
    <row r="12" spans="1:14" ht="15">
      <c r="A12" s="51"/>
      <c r="B12" s="88"/>
      <c r="C12" s="88"/>
      <c r="D12" s="88"/>
      <c r="E12" s="84"/>
      <c r="F12" s="51"/>
      <c r="G12" s="85"/>
      <c r="H12" s="85"/>
      <c r="I12" s="85"/>
      <c r="J12" s="86"/>
      <c r="K12" s="85"/>
      <c r="L12" s="85"/>
      <c r="M12" s="85"/>
      <c r="N12" s="87"/>
    </row>
    <row r="13" spans="1:14" ht="37.5" customHeight="1">
      <c r="A13" s="51"/>
      <c r="B13" s="213" t="s">
        <v>204</v>
      </c>
      <c r="C13" s="213"/>
      <c r="D13" s="213"/>
      <c r="E13" s="213"/>
      <c r="F13" s="51"/>
      <c r="G13" s="85"/>
      <c r="H13" s="85"/>
      <c r="I13" s="85"/>
      <c r="J13" s="86"/>
      <c r="K13" s="85"/>
      <c r="L13" s="85"/>
      <c r="M13" s="85"/>
      <c r="N13" s="87"/>
    </row>
    <row r="15" spans="2:14" ht="15">
      <c r="B15" s="208" t="s">
        <v>209</v>
      </c>
      <c r="C15" s="208"/>
      <c r="D15" s="208"/>
      <c r="E15" s="208"/>
      <c r="F15" s="208"/>
      <c r="G15" s="208"/>
      <c r="H15" s="208"/>
      <c r="I15" s="208"/>
      <c r="J15" s="208"/>
      <c r="K15" s="208"/>
      <c r="L15" s="208"/>
      <c r="M15" s="208"/>
      <c r="N15" s="208"/>
    </row>
    <row r="16" spans="2:14" ht="15">
      <c r="B16" s="70"/>
      <c r="C16" s="70"/>
      <c r="D16" s="70"/>
      <c r="E16" s="70"/>
      <c r="F16" s="70"/>
      <c r="G16" s="70"/>
      <c r="H16" s="70"/>
      <c r="I16" s="70"/>
      <c r="J16" s="70"/>
      <c r="K16" s="70"/>
      <c r="L16" s="70"/>
      <c r="M16" s="70"/>
      <c r="N16" s="70"/>
    </row>
  </sheetData>
  <sheetProtection/>
  <mergeCells count="4">
    <mergeCell ref="G2:I2"/>
    <mergeCell ref="H6:I6"/>
    <mergeCell ref="B15:N15"/>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2"/>
    </sheetView>
  </sheetViews>
  <sheetFormatPr defaultColWidth="9.00390625" defaultRowHeight="12.75"/>
  <cols>
    <col min="1" max="1" width="5.375" style="52" customWidth="1"/>
    <col min="2" max="2" width="16.75390625" style="52" customWidth="1"/>
    <col min="3" max="3" width="22.2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1" width="16.00390625" style="52" hidden="1" customWidth="1"/>
    <col min="12"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37</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45">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c r="L10" s="63" t="s">
        <v>561</v>
      </c>
      <c r="M10" s="66" t="s">
        <v>560</v>
      </c>
      <c r="N10" s="63" t="s">
        <v>18</v>
      </c>
    </row>
    <row r="11" spans="1:14" ht="45">
      <c r="A11" s="74" t="s">
        <v>3</v>
      </c>
      <c r="B11" s="81" t="s">
        <v>489</v>
      </c>
      <c r="C11" s="81" t="s">
        <v>490</v>
      </c>
      <c r="D11" s="81" t="s">
        <v>491</v>
      </c>
      <c r="E11" s="154">
        <v>5</v>
      </c>
      <c r="F11" s="73" t="s">
        <v>495</v>
      </c>
      <c r="G11" s="67" t="s">
        <v>69</v>
      </c>
      <c r="H11" s="67"/>
      <c r="I11" s="67"/>
      <c r="J11" s="68"/>
      <c r="K11" s="67"/>
      <c r="L11" s="67"/>
      <c r="M11" s="67"/>
      <c r="N11" s="69">
        <f>ROUND(L11*ROUND(M11,2),2)</f>
        <v>0</v>
      </c>
    </row>
    <row r="12" spans="1:14" ht="45">
      <c r="A12" s="74" t="s">
        <v>4</v>
      </c>
      <c r="B12" s="99" t="s">
        <v>492</v>
      </c>
      <c r="C12" s="155" t="s">
        <v>493</v>
      </c>
      <c r="D12" s="99" t="s">
        <v>494</v>
      </c>
      <c r="E12" s="156">
        <v>30</v>
      </c>
      <c r="F12" s="73" t="s">
        <v>495</v>
      </c>
      <c r="G12" s="67" t="s">
        <v>69</v>
      </c>
      <c r="H12" s="67"/>
      <c r="I12" s="67"/>
      <c r="J12" s="68"/>
      <c r="K12" s="67"/>
      <c r="L12" s="67"/>
      <c r="M12" s="67"/>
      <c r="N12" s="69">
        <f>ROUND(L12*ROUND(M12,2),2)</f>
        <v>0</v>
      </c>
    </row>
    <row r="14" spans="2:14" ht="15">
      <c r="B14" s="208" t="s">
        <v>209</v>
      </c>
      <c r="C14" s="208"/>
      <c r="D14" s="208"/>
      <c r="E14" s="208"/>
      <c r="F14" s="208"/>
      <c r="G14" s="208"/>
      <c r="H14" s="208"/>
      <c r="I14" s="208"/>
      <c r="J14" s="208"/>
      <c r="K14" s="208"/>
      <c r="L14" s="208"/>
      <c r="M14" s="208"/>
      <c r="N14" s="208"/>
    </row>
    <row r="15" spans="2:14" ht="15">
      <c r="B15" s="70"/>
      <c r="C15" s="70"/>
      <c r="D15" s="70"/>
      <c r="E15" s="70"/>
      <c r="F15" s="70"/>
      <c r="G15" s="70"/>
      <c r="H15" s="70"/>
      <c r="I15" s="70"/>
      <c r="J15" s="70"/>
      <c r="K15" s="70"/>
      <c r="L15" s="70"/>
      <c r="M15" s="70"/>
      <c r="N15" s="70"/>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26"/>
  <sheetViews>
    <sheetView showGridLines="0" tabSelected="1" zoomScalePageLayoutView="80" workbookViewId="0" topLeftCell="A22">
      <selection activeCell="C22" sqref="C22"/>
    </sheetView>
  </sheetViews>
  <sheetFormatPr defaultColWidth="9.00390625" defaultRowHeight="12.75"/>
  <cols>
    <col min="1" max="1" width="5.375" style="52" customWidth="1"/>
    <col min="2" max="2" width="21.875" style="52" customWidth="1"/>
    <col min="3" max="3" width="29.875" style="52" customWidth="1"/>
    <col min="4" max="4" width="22.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38</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SUM(N11:N23)</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563</v>
      </c>
      <c r="I10" s="63" t="str">
        <f>B10</f>
        <v>Skład</v>
      </c>
      <c r="J10" s="66" t="s">
        <v>571</v>
      </c>
      <c r="K10" s="63" t="s">
        <v>39</v>
      </c>
      <c r="L10" s="63" t="s">
        <v>40</v>
      </c>
      <c r="M10" s="66" t="s">
        <v>211</v>
      </c>
      <c r="N10" s="63" t="s">
        <v>18</v>
      </c>
    </row>
    <row r="11" spans="1:14" ht="216.75">
      <c r="A11" s="74" t="s">
        <v>3</v>
      </c>
      <c r="B11" s="160" t="s">
        <v>496</v>
      </c>
      <c r="C11" s="161" t="s">
        <v>572</v>
      </c>
      <c r="D11" s="78" t="s">
        <v>497</v>
      </c>
      <c r="E11" s="72">
        <v>4500</v>
      </c>
      <c r="F11" s="73" t="s">
        <v>71</v>
      </c>
      <c r="G11" s="67" t="s">
        <v>69</v>
      </c>
      <c r="H11" s="67"/>
      <c r="I11" s="67"/>
      <c r="J11" s="68"/>
      <c r="K11" s="67"/>
      <c r="L11" s="67" t="str">
        <f aca="true" t="shared" si="0" ref="L11:L23">IF(K11=0,"0,00",IF(K11&gt;0,ROUND(E11/K11,2)))</f>
        <v>0,00</v>
      </c>
      <c r="M11" s="67"/>
      <c r="N11" s="69">
        <f aca="true" t="shared" si="1" ref="N11:N23">ROUND(L11*ROUND(M11,2),2)</f>
        <v>0</v>
      </c>
    </row>
    <row r="12" spans="1:14" ht="255">
      <c r="A12" s="74" t="s">
        <v>4</v>
      </c>
      <c r="B12" s="162" t="s">
        <v>498</v>
      </c>
      <c r="C12" s="177" t="s">
        <v>499</v>
      </c>
      <c r="D12" s="97" t="s">
        <v>500</v>
      </c>
      <c r="E12" s="72">
        <v>1000</v>
      </c>
      <c r="F12" s="73" t="s">
        <v>71</v>
      </c>
      <c r="G12" s="67" t="s">
        <v>69</v>
      </c>
      <c r="H12" s="67"/>
      <c r="I12" s="67"/>
      <c r="J12" s="68"/>
      <c r="K12" s="67"/>
      <c r="L12" s="67" t="str">
        <f t="shared" si="0"/>
        <v>0,00</v>
      </c>
      <c r="M12" s="67"/>
      <c r="N12" s="69">
        <f t="shared" si="1"/>
        <v>0</v>
      </c>
    </row>
    <row r="13" spans="1:14" ht="255">
      <c r="A13" s="74" t="s">
        <v>5</v>
      </c>
      <c r="B13" s="162" t="s">
        <v>501</v>
      </c>
      <c r="C13" s="162" t="s">
        <v>502</v>
      </c>
      <c r="D13" s="159" t="s">
        <v>573</v>
      </c>
      <c r="E13" s="72">
        <v>2000</v>
      </c>
      <c r="F13" s="73" t="s">
        <v>71</v>
      </c>
      <c r="G13" s="67" t="s">
        <v>69</v>
      </c>
      <c r="H13" s="67"/>
      <c r="I13" s="67"/>
      <c r="J13" s="68"/>
      <c r="K13" s="67"/>
      <c r="L13" s="67" t="str">
        <f t="shared" si="0"/>
        <v>0,00</v>
      </c>
      <c r="M13" s="67"/>
      <c r="N13" s="69">
        <f t="shared" si="1"/>
        <v>0</v>
      </c>
    </row>
    <row r="14" spans="1:14" ht="409.5">
      <c r="A14" s="74" t="s">
        <v>6</v>
      </c>
      <c r="B14" s="163" t="s">
        <v>503</v>
      </c>
      <c r="C14" s="166" t="s">
        <v>504</v>
      </c>
      <c r="D14" s="159" t="s">
        <v>505</v>
      </c>
      <c r="E14" s="72">
        <v>1200</v>
      </c>
      <c r="F14" s="73" t="s">
        <v>71</v>
      </c>
      <c r="G14" s="67" t="s">
        <v>69</v>
      </c>
      <c r="H14" s="67"/>
      <c r="I14" s="67"/>
      <c r="J14" s="68"/>
      <c r="K14" s="67"/>
      <c r="L14" s="67" t="str">
        <f t="shared" si="0"/>
        <v>0,00</v>
      </c>
      <c r="M14" s="67"/>
      <c r="N14" s="69">
        <f t="shared" si="1"/>
        <v>0</v>
      </c>
    </row>
    <row r="15" spans="1:14" ht="89.25">
      <c r="A15" s="74" t="s">
        <v>41</v>
      </c>
      <c r="B15" s="161" t="s">
        <v>506</v>
      </c>
      <c r="C15" s="161" t="s">
        <v>507</v>
      </c>
      <c r="D15" s="78" t="s">
        <v>508</v>
      </c>
      <c r="E15" s="72">
        <v>1000</v>
      </c>
      <c r="F15" s="73" t="s">
        <v>71</v>
      </c>
      <c r="G15" s="67" t="s">
        <v>69</v>
      </c>
      <c r="H15" s="67"/>
      <c r="I15" s="67"/>
      <c r="J15" s="68"/>
      <c r="K15" s="67"/>
      <c r="L15" s="67" t="str">
        <f t="shared" si="0"/>
        <v>0,00</v>
      </c>
      <c r="M15" s="67"/>
      <c r="N15" s="69">
        <f t="shared" si="1"/>
        <v>0</v>
      </c>
    </row>
    <row r="16" spans="1:14" ht="114.75">
      <c r="A16" s="74" t="s">
        <v>47</v>
      </c>
      <c r="B16" s="164" t="s">
        <v>509</v>
      </c>
      <c r="C16" s="164" t="s">
        <v>510</v>
      </c>
      <c r="D16" s="157" t="s">
        <v>511</v>
      </c>
      <c r="E16" s="158">
        <v>50</v>
      </c>
      <c r="F16" s="73" t="s">
        <v>71</v>
      </c>
      <c r="G16" s="67" t="s">
        <v>69</v>
      </c>
      <c r="H16" s="67"/>
      <c r="I16" s="67"/>
      <c r="J16" s="68"/>
      <c r="K16" s="67"/>
      <c r="L16" s="67" t="str">
        <f t="shared" si="0"/>
        <v>0,00</v>
      </c>
      <c r="M16" s="67"/>
      <c r="N16" s="69">
        <f t="shared" si="1"/>
        <v>0</v>
      </c>
    </row>
    <row r="17" spans="1:14" ht="45">
      <c r="A17" s="74" t="s">
        <v>7</v>
      </c>
      <c r="B17" s="161" t="s">
        <v>512</v>
      </c>
      <c r="C17" s="161" t="s">
        <v>513</v>
      </c>
      <c r="D17" s="78" t="s">
        <v>514</v>
      </c>
      <c r="E17" s="109">
        <v>1300</v>
      </c>
      <c r="F17" s="73" t="s">
        <v>71</v>
      </c>
      <c r="G17" s="67" t="s">
        <v>69</v>
      </c>
      <c r="H17" s="67"/>
      <c r="I17" s="67"/>
      <c r="J17" s="68"/>
      <c r="K17" s="67"/>
      <c r="L17" s="67" t="str">
        <f t="shared" si="0"/>
        <v>0,00</v>
      </c>
      <c r="M17" s="67"/>
      <c r="N17" s="69">
        <f t="shared" si="1"/>
        <v>0</v>
      </c>
    </row>
    <row r="18" spans="1:14" ht="45">
      <c r="A18" s="74" t="s">
        <v>8</v>
      </c>
      <c r="B18" s="161" t="s">
        <v>512</v>
      </c>
      <c r="C18" s="161" t="s">
        <v>515</v>
      </c>
      <c r="D18" s="78" t="s">
        <v>514</v>
      </c>
      <c r="E18" s="109">
        <v>1000</v>
      </c>
      <c r="F18" s="73" t="s">
        <v>71</v>
      </c>
      <c r="G18" s="67" t="s">
        <v>69</v>
      </c>
      <c r="H18" s="67"/>
      <c r="I18" s="67"/>
      <c r="J18" s="68"/>
      <c r="K18" s="67"/>
      <c r="L18" s="67" t="str">
        <f t="shared" si="0"/>
        <v>0,00</v>
      </c>
      <c r="M18" s="67"/>
      <c r="N18" s="69">
        <f t="shared" si="1"/>
        <v>0</v>
      </c>
    </row>
    <row r="19" spans="1:14" ht="45">
      <c r="A19" s="74" t="s">
        <v>21</v>
      </c>
      <c r="B19" s="161" t="s">
        <v>516</v>
      </c>
      <c r="C19" s="161" t="s">
        <v>517</v>
      </c>
      <c r="D19" s="78" t="s">
        <v>518</v>
      </c>
      <c r="E19" s="109">
        <v>1000</v>
      </c>
      <c r="F19" s="73" t="s">
        <v>71</v>
      </c>
      <c r="G19" s="67" t="s">
        <v>69</v>
      </c>
      <c r="H19" s="67"/>
      <c r="I19" s="67"/>
      <c r="J19" s="68"/>
      <c r="K19" s="67"/>
      <c r="L19" s="67" t="str">
        <f t="shared" si="0"/>
        <v>0,00</v>
      </c>
      <c r="M19" s="67"/>
      <c r="N19" s="69">
        <f t="shared" si="1"/>
        <v>0</v>
      </c>
    </row>
    <row r="20" spans="1:14" ht="45">
      <c r="A20" s="74" t="s">
        <v>46</v>
      </c>
      <c r="B20" s="161" t="s">
        <v>516</v>
      </c>
      <c r="C20" s="161" t="s">
        <v>519</v>
      </c>
      <c r="D20" s="78" t="s">
        <v>520</v>
      </c>
      <c r="E20" s="109">
        <v>3200</v>
      </c>
      <c r="F20" s="73" t="s">
        <v>71</v>
      </c>
      <c r="G20" s="67" t="s">
        <v>69</v>
      </c>
      <c r="H20" s="67"/>
      <c r="I20" s="67"/>
      <c r="J20" s="68"/>
      <c r="K20" s="67"/>
      <c r="L20" s="67" t="str">
        <f t="shared" si="0"/>
        <v>0,00</v>
      </c>
      <c r="M20" s="67"/>
      <c r="N20" s="69">
        <f t="shared" si="1"/>
        <v>0</v>
      </c>
    </row>
    <row r="21" spans="1:14" ht="51">
      <c r="A21" s="74" t="s">
        <v>1</v>
      </c>
      <c r="B21" s="165" t="s">
        <v>521</v>
      </c>
      <c r="C21" s="165" t="s">
        <v>522</v>
      </c>
      <c r="D21" s="115" t="s">
        <v>523</v>
      </c>
      <c r="E21" s="116">
        <v>1000</v>
      </c>
      <c r="F21" s="73" t="s">
        <v>71</v>
      </c>
      <c r="G21" s="67" t="s">
        <v>69</v>
      </c>
      <c r="H21" s="67"/>
      <c r="I21" s="67"/>
      <c r="J21" s="68"/>
      <c r="K21" s="67"/>
      <c r="L21" s="67" t="str">
        <f t="shared" si="0"/>
        <v>0,00</v>
      </c>
      <c r="M21" s="67"/>
      <c r="N21" s="69">
        <f t="shared" si="1"/>
        <v>0</v>
      </c>
    </row>
    <row r="22" spans="1:14" ht="369.75">
      <c r="A22" s="74" t="s">
        <v>0</v>
      </c>
      <c r="B22" s="161" t="s">
        <v>524</v>
      </c>
      <c r="C22" s="161" t="s">
        <v>577</v>
      </c>
      <c r="D22" s="78" t="s">
        <v>525</v>
      </c>
      <c r="E22" s="80">
        <v>8000</v>
      </c>
      <c r="F22" s="73" t="s">
        <v>71</v>
      </c>
      <c r="G22" s="67" t="s">
        <v>69</v>
      </c>
      <c r="H22" s="67"/>
      <c r="I22" s="67"/>
      <c r="J22" s="68"/>
      <c r="K22" s="67"/>
      <c r="L22" s="67" t="str">
        <f t="shared" si="0"/>
        <v>0,00</v>
      </c>
      <c r="M22" s="67"/>
      <c r="N22" s="69">
        <f t="shared" si="1"/>
        <v>0</v>
      </c>
    </row>
    <row r="23" spans="1:14" ht="204">
      <c r="A23" s="74" t="s">
        <v>92</v>
      </c>
      <c r="B23" s="161" t="s">
        <v>526</v>
      </c>
      <c r="C23" s="161" t="s">
        <v>527</v>
      </c>
      <c r="D23" s="78" t="s">
        <v>528</v>
      </c>
      <c r="E23" s="80">
        <v>8000</v>
      </c>
      <c r="F23" s="73" t="s">
        <v>71</v>
      </c>
      <c r="G23" s="67" t="s">
        <v>69</v>
      </c>
      <c r="H23" s="67"/>
      <c r="I23" s="67"/>
      <c r="J23" s="68"/>
      <c r="K23" s="67"/>
      <c r="L23" s="67" t="str">
        <f t="shared" si="0"/>
        <v>0,00</v>
      </c>
      <c r="M23" s="67"/>
      <c r="N23" s="69">
        <f t="shared" si="1"/>
        <v>0</v>
      </c>
    </row>
    <row r="25" spans="2:14" ht="15">
      <c r="B25" s="208" t="s">
        <v>209</v>
      </c>
      <c r="C25" s="208"/>
      <c r="D25" s="208"/>
      <c r="E25" s="208"/>
      <c r="F25" s="208"/>
      <c r="G25" s="208"/>
      <c r="H25" s="208"/>
      <c r="I25" s="208"/>
      <c r="J25" s="208"/>
      <c r="K25" s="208"/>
      <c r="L25" s="208"/>
      <c r="M25" s="208"/>
      <c r="N25" s="208"/>
    </row>
    <row r="26" spans="2:14" ht="15">
      <c r="B26" s="70"/>
      <c r="C26" s="70"/>
      <c r="D26" s="70"/>
      <c r="E26" s="70"/>
      <c r="F26" s="70"/>
      <c r="G26" s="70"/>
      <c r="H26" s="70"/>
      <c r="I26" s="70"/>
      <c r="J26" s="70"/>
      <c r="K26" s="70"/>
      <c r="L26" s="70"/>
      <c r="M26" s="70"/>
      <c r="N26" s="70"/>
    </row>
  </sheetData>
  <sheetProtection/>
  <mergeCells count="3">
    <mergeCell ref="G2:I2"/>
    <mergeCell ref="H6:I6"/>
    <mergeCell ref="B25:N2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0" workbookViewId="0" topLeftCell="A1">
      <selection activeCell="A11" sqref="A11:F11"/>
    </sheetView>
  </sheetViews>
  <sheetFormatPr defaultColWidth="9.00390625" defaultRowHeight="12.75"/>
  <cols>
    <col min="1" max="1" width="5.375" style="31" customWidth="1"/>
    <col min="2" max="2" width="21.125" style="31" customWidth="1"/>
    <col min="3" max="3" width="14.125" style="31" customWidth="1"/>
    <col min="4" max="4" width="21.1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3</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60">
      <c r="A11" s="74" t="s">
        <v>3</v>
      </c>
      <c r="B11" s="78" t="s">
        <v>234</v>
      </c>
      <c r="C11" s="78" t="s">
        <v>235</v>
      </c>
      <c r="D11" s="78" t="s">
        <v>236</v>
      </c>
      <c r="E11" s="72">
        <v>2000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0">
      <selection activeCell="A11" sqref="A11:F12"/>
    </sheetView>
  </sheetViews>
  <sheetFormatPr defaultColWidth="9.00390625" defaultRowHeight="12.75"/>
  <cols>
    <col min="1" max="1" width="5.375" style="52" customWidth="1"/>
    <col min="2" max="2" width="21.125" style="52" customWidth="1"/>
    <col min="3" max="3" width="17.25390625" style="52" customWidth="1"/>
    <col min="4" max="4" width="32.00390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39</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207</v>
      </c>
      <c r="D10" s="63" t="s">
        <v>58</v>
      </c>
      <c r="E10" s="64" t="s">
        <v>63</v>
      </c>
      <c r="F10" s="65"/>
      <c r="G10" s="63" t="str">
        <f>"Nazwa handlowa /
"&amp;C10&amp;" / 
"&amp;D10</f>
        <v>Nazwa handlowa /
Wymiary / 
Postać /Opakowanie</v>
      </c>
      <c r="H10" s="63" t="s">
        <v>215</v>
      </c>
      <c r="I10" s="63" t="str">
        <f>B10</f>
        <v>Skład</v>
      </c>
      <c r="J10" s="63" t="s">
        <v>217</v>
      </c>
      <c r="K10" s="63" t="s">
        <v>39</v>
      </c>
      <c r="L10" s="63" t="s">
        <v>40</v>
      </c>
      <c r="M10" s="66" t="s">
        <v>211</v>
      </c>
      <c r="N10" s="63" t="s">
        <v>18</v>
      </c>
    </row>
    <row r="11" spans="1:14" ht="285">
      <c r="A11" s="74" t="s">
        <v>3</v>
      </c>
      <c r="B11" s="78" t="s">
        <v>529</v>
      </c>
      <c r="C11" s="167" t="s">
        <v>530</v>
      </c>
      <c r="D11" s="81" t="s">
        <v>531</v>
      </c>
      <c r="E11" s="118">
        <v>360</v>
      </c>
      <c r="F11" s="73" t="s">
        <v>535</v>
      </c>
      <c r="G11" s="67" t="s">
        <v>69</v>
      </c>
      <c r="H11" s="67"/>
      <c r="I11" s="67"/>
      <c r="J11" s="68"/>
      <c r="K11" s="67"/>
      <c r="L11" s="67" t="str">
        <f>IF(K11=0,"0,00",IF(K11&gt;0,ROUND(E11/K11,2)))</f>
        <v>0,00</v>
      </c>
      <c r="M11" s="67"/>
      <c r="N11" s="69">
        <f>ROUND(L11*ROUND(M11,2),2)</f>
        <v>0</v>
      </c>
    </row>
    <row r="12" spans="1:14" ht="90">
      <c r="A12" s="74" t="s">
        <v>4</v>
      </c>
      <c r="B12" s="78" t="s">
        <v>532</v>
      </c>
      <c r="C12" s="167" t="s">
        <v>533</v>
      </c>
      <c r="D12" s="81" t="s">
        <v>534</v>
      </c>
      <c r="E12" s="118">
        <v>360</v>
      </c>
      <c r="F12" s="73" t="s">
        <v>72</v>
      </c>
      <c r="G12" s="67" t="s">
        <v>69</v>
      </c>
      <c r="H12" s="67"/>
      <c r="I12" s="67"/>
      <c r="J12" s="68"/>
      <c r="K12" s="67"/>
      <c r="L12" s="67" t="str">
        <f>IF(K12=0,"0,00",IF(K12&gt;0,ROUND(E12/K12,2)))</f>
        <v>0,00</v>
      </c>
      <c r="M12" s="67"/>
      <c r="N12" s="69">
        <f>ROUND(L12*ROUND(M12,2),2)</f>
        <v>0</v>
      </c>
    </row>
    <row r="14" spans="2:14" ht="15">
      <c r="B14" s="208" t="s">
        <v>209</v>
      </c>
      <c r="C14" s="208"/>
      <c r="D14" s="208"/>
      <c r="E14" s="208"/>
      <c r="F14" s="208"/>
      <c r="G14" s="208"/>
      <c r="H14" s="208"/>
      <c r="I14" s="208"/>
      <c r="J14" s="208"/>
      <c r="K14" s="208"/>
      <c r="L14" s="208"/>
      <c r="M14" s="208"/>
      <c r="N14" s="208"/>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4.125" style="52" customWidth="1"/>
    <col min="3"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40</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SUM(N11:N11)</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215</v>
      </c>
      <c r="I10" s="63" t="str">
        <f>B10</f>
        <v>Skład</v>
      </c>
      <c r="J10" s="63" t="s">
        <v>217</v>
      </c>
      <c r="K10" s="63" t="s">
        <v>39</v>
      </c>
      <c r="L10" s="63" t="s">
        <v>40</v>
      </c>
      <c r="M10" s="66" t="s">
        <v>211</v>
      </c>
      <c r="N10" s="63" t="s">
        <v>18</v>
      </c>
    </row>
    <row r="11" spans="1:14" ht="212.25" customHeight="1">
      <c r="A11" s="74" t="s">
        <v>3</v>
      </c>
      <c r="B11" s="81" t="s">
        <v>536</v>
      </c>
      <c r="C11" s="97" t="s">
        <v>537</v>
      </c>
      <c r="D11" s="97" t="s">
        <v>538</v>
      </c>
      <c r="E11" s="72">
        <v>1300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U20"/>
  <sheetViews>
    <sheetView showGridLines="0" zoomScalePageLayoutView="80" workbookViewId="0" topLeftCell="A7">
      <selection activeCell="A11" sqref="A11:G14"/>
    </sheetView>
  </sheetViews>
  <sheetFormatPr defaultColWidth="9.00390625" defaultRowHeight="12.75"/>
  <cols>
    <col min="1" max="1" width="5.375" style="52" customWidth="1"/>
    <col min="2" max="2" width="14.25390625" style="52" customWidth="1"/>
    <col min="3" max="3" width="17.875" style="52" customWidth="1"/>
    <col min="4" max="4" width="15.625" style="52" customWidth="1"/>
    <col min="5" max="5" width="21.125" style="52" customWidth="1"/>
    <col min="6" max="6" width="12.875" style="32" customWidth="1"/>
    <col min="7" max="7" width="9.875" style="52" customWidth="1"/>
    <col min="8" max="9" width="37.375" style="52" customWidth="1"/>
    <col min="10" max="10" width="18.125" style="52" customWidth="1"/>
    <col min="11" max="11" width="25.875" style="52" customWidth="1"/>
    <col min="12" max="15" width="16.00390625" style="52" customWidth="1"/>
    <col min="16" max="16" width="8.00390625" style="52" customWidth="1"/>
    <col min="17" max="17" width="15.875" style="52" customWidth="1"/>
    <col min="18" max="18" width="15.875" style="55" customWidth="1"/>
    <col min="19" max="19" width="15.875" style="52" customWidth="1"/>
    <col min="20" max="21" width="14.25390625" style="52" customWidth="1"/>
    <col min="22" max="16384" width="9.125" style="52" customWidth="1"/>
  </cols>
  <sheetData>
    <row r="1" spans="3:21" ht="15">
      <c r="C1" s="53" t="str">
        <f>'formularz oferty'!D4</f>
        <v>DFP.271.145.2021.BM</v>
      </c>
      <c r="O1" s="54" t="s">
        <v>60</v>
      </c>
      <c r="T1" s="53"/>
      <c r="U1" s="53"/>
    </row>
    <row r="2" spans="8:10" ht="15">
      <c r="H2" s="196"/>
      <c r="I2" s="196"/>
      <c r="J2" s="196"/>
    </row>
    <row r="3" ht="15">
      <c r="O3" s="54" t="s">
        <v>64</v>
      </c>
    </row>
    <row r="4" spans="3:18" ht="15">
      <c r="C4" s="49" t="s">
        <v>15</v>
      </c>
      <c r="D4" s="50">
        <v>41</v>
      </c>
      <c r="E4" s="28"/>
      <c r="F4" s="26"/>
      <c r="G4" s="51"/>
      <c r="H4" s="56" t="s">
        <v>20</v>
      </c>
      <c r="I4" s="51"/>
      <c r="J4" s="28"/>
      <c r="K4" s="51"/>
      <c r="L4" s="51"/>
      <c r="M4" s="51"/>
      <c r="N4" s="51"/>
      <c r="O4" s="51"/>
      <c r="R4" s="52"/>
    </row>
    <row r="5" spans="3:18" ht="15">
      <c r="C5" s="49"/>
      <c r="D5" s="28"/>
      <c r="E5" s="28"/>
      <c r="F5" s="26"/>
      <c r="G5" s="51"/>
      <c r="H5" s="56"/>
      <c r="I5" s="51"/>
      <c r="J5" s="28"/>
      <c r="K5" s="51"/>
      <c r="L5" s="51"/>
      <c r="M5" s="51"/>
      <c r="N5" s="51"/>
      <c r="O5" s="51"/>
      <c r="R5" s="52"/>
    </row>
    <row r="6" spans="1:18" ht="15">
      <c r="A6" s="49"/>
      <c r="B6" s="49"/>
      <c r="C6" s="49"/>
      <c r="D6" s="57"/>
      <c r="E6" s="57"/>
      <c r="F6" s="24"/>
      <c r="G6" s="51"/>
      <c r="H6" s="58" t="s">
        <v>210</v>
      </c>
      <c r="I6" s="206">
        <f>SUM(O11:O14)</f>
        <v>0</v>
      </c>
      <c r="J6" s="207"/>
      <c r="R6" s="52"/>
    </row>
    <row r="7" spans="1:18" ht="15">
      <c r="A7" s="49"/>
      <c r="B7" s="49"/>
      <c r="D7" s="51"/>
      <c r="E7" s="51"/>
      <c r="F7" s="24"/>
      <c r="G7" s="51"/>
      <c r="H7" s="51"/>
      <c r="I7" s="51"/>
      <c r="J7" s="51"/>
      <c r="K7" s="51"/>
      <c r="L7" s="51"/>
      <c r="M7" s="51"/>
      <c r="R7" s="52"/>
    </row>
    <row r="8" spans="1:18" ht="15">
      <c r="A8" s="49"/>
      <c r="B8" s="49"/>
      <c r="C8" s="59"/>
      <c r="D8" s="60"/>
      <c r="E8" s="60"/>
      <c r="F8" s="61"/>
      <c r="G8" s="60"/>
      <c r="H8" s="60"/>
      <c r="I8" s="60"/>
      <c r="J8" s="60"/>
      <c r="K8" s="60"/>
      <c r="L8" s="60"/>
      <c r="M8" s="60"/>
      <c r="R8" s="52"/>
    </row>
    <row r="9" spans="3:18" ht="15">
      <c r="C9" s="49"/>
      <c r="F9" s="62"/>
      <c r="R9" s="52"/>
    </row>
    <row r="10" spans="1:15" s="49" customFormat="1" ht="60">
      <c r="A10" s="63" t="s">
        <v>45</v>
      </c>
      <c r="B10" s="63" t="s">
        <v>546</v>
      </c>
      <c r="C10" s="63" t="s">
        <v>16</v>
      </c>
      <c r="D10" s="63" t="s">
        <v>207</v>
      </c>
      <c r="E10" s="63" t="s">
        <v>65</v>
      </c>
      <c r="F10" s="64" t="s">
        <v>63</v>
      </c>
      <c r="G10" s="65"/>
      <c r="H10" s="63" t="str">
        <f>"Nazwa handlowa /
"&amp;D10&amp;" / 
"&amp;E10</f>
        <v>Nazwa handlowa /
Wymiary / 
Postać/ Opakowanie</v>
      </c>
      <c r="I10" s="63" t="s">
        <v>215</v>
      </c>
      <c r="J10" s="63" t="str">
        <f>C10</f>
        <v>Skład</v>
      </c>
      <c r="K10" s="63" t="s">
        <v>217</v>
      </c>
      <c r="L10" s="63" t="s">
        <v>39</v>
      </c>
      <c r="M10" s="63" t="s">
        <v>40</v>
      </c>
      <c r="N10" s="66" t="s">
        <v>211</v>
      </c>
      <c r="O10" s="63" t="s">
        <v>18</v>
      </c>
    </row>
    <row r="11" spans="1:15" ht="180">
      <c r="A11" s="74" t="s">
        <v>3</v>
      </c>
      <c r="B11" s="168" t="s">
        <v>547</v>
      </c>
      <c r="C11" s="169" t="s">
        <v>539</v>
      </c>
      <c r="D11" s="170" t="s">
        <v>540</v>
      </c>
      <c r="E11" s="171" t="s">
        <v>541</v>
      </c>
      <c r="F11" s="172">
        <v>2200</v>
      </c>
      <c r="G11" s="73" t="s">
        <v>71</v>
      </c>
      <c r="H11" s="67" t="s">
        <v>69</v>
      </c>
      <c r="I11" s="67"/>
      <c r="J11" s="67"/>
      <c r="K11" s="68"/>
      <c r="L11" s="67"/>
      <c r="M11" s="67" t="str">
        <f>IF(L11=0,"0,00",IF(L11&gt;0,ROUND(F11/L11,2)))</f>
        <v>0,00</v>
      </c>
      <c r="N11" s="67"/>
      <c r="O11" s="69">
        <f>ROUND(M11*ROUND(N11,2),2)</f>
        <v>0</v>
      </c>
    </row>
    <row r="12" spans="1:15" ht="180">
      <c r="A12" s="74" t="s">
        <v>4</v>
      </c>
      <c r="B12" s="168" t="s">
        <v>548</v>
      </c>
      <c r="C12" s="169" t="s">
        <v>539</v>
      </c>
      <c r="D12" s="170" t="s">
        <v>542</v>
      </c>
      <c r="E12" s="171" t="s">
        <v>541</v>
      </c>
      <c r="F12" s="172">
        <v>1100</v>
      </c>
      <c r="G12" s="73" t="s">
        <v>71</v>
      </c>
      <c r="H12" s="67" t="s">
        <v>69</v>
      </c>
      <c r="I12" s="67"/>
      <c r="J12" s="67"/>
      <c r="K12" s="68"/>
      <c r="L12" s="67"/>
      <c r="M12" s="67" t="str">
        <f>IF(L12=0,"0,00",IF(L12&gt;0,ROUND(F12/L12,2)))</f>
        <v>0,00</v>
      </c>
      <c r="N12" s="67"/>
      <c r="O12" s="69">
        <f>ROUND(M12*ROUND(N12,2),2)</f>
        <v>0</v>
      </c>
    </row>
    <row r="13" spans="1:15" ht="180">
      <c r="A13" s="74" t="s">
        <v>5</v>
      </c>
      <c r="B13" s="168" t="s">
        <v>549</v>
      </c>
      <c r="C13" s="169" t="s">
        <v>539</v>
      </c>
      <c r="D13" s="170" t="s">
        <v>543</v>
      </c>
      <c r="E13" s="171" t="s">
        <v>541</v>
      </c>
      <c r="F13" s="172">
        <v>1300</v>
      </c>
      <c r="G13" s="73" t="s">
        <v>71</v>
      </c>
      <c r="H13" s="67" t="s">
        <v>69</v>
      </c>
      <c r="I13" s="67"/>
      <c r="J13" s="67"/>
      <c r="K13" s="68"/>
      <c r="L13" s="67"/>
      <c r="M13" s="67" t="str">
        <f>IF(L13=0,"0,00",IF(L13&gt;0,ROUND(F13/L13,2)))</f>
        <v>0,00</v>
      </c>
      <c r="N13" s="67"/>
      <c r="O13" s="69">
        <f>ROUND(M13*ROUND(N13,2),2)</f>
        <v>0</v>
      </c>
    </row>
    <row r="14" spans="1:15" ht="225">
      <c r="A14" s="74" t="s">
        <v>6</v>
      </c>
      <c r="B14" s="168" t="s">
        <v>550</v>
      </c>
      <c r="C14" s="169" t="s">
        <v>544</v>
      </c>
      <c r="D14" s="173" t="s">
        <v>545</v>
      </c>
      <c r="E14" s="171" t="s">
        <v>541</v>
      </c>
      <c r="F14" s="172">
        <v>3000</v>
      </c>
      <c r="G14" s="73" t="s">
        <v>71</v>
      </c>
      <c r="H14" s="67" t="s">
        <v>69</v>
      </c>
      <c r="I14" s="67"/>
      <c r="J14" s="67"/>
      <c r="K14" s="68"/>
      <c r="L14" s="67"/>
      <c r="M14" s="67" t="str">
        <f>IF(L14=0,"0,00",IF(L14&gt;0,ROUND(F14/L14,2)))</f>
        <v>0,00</v>
      </c>
      <c r="N14" s="67"/>
      <c r="O14" s="69">
        <f>ROUND(M14*ROUND(N14,2),2)</f>
        <v>0</v>
      </c>
    </row>
    <row r="16" spans="3:4" ht="30" customHeight="1">
      <c r="C16" s="196" t="s">
        <v>551</v>
      </c>
      <c r="D16" s="196"/>
    </row>
    <row r="17" spans="3:8" ht="76.5" customHeight="1">
      <c r="C17" s="196" t="s">
        <v>562</v>
      </c>
      <c r="D17" s="196"/>
      <c r="E17" s="196"/>
      <c r="F17" s="196"/>
      <c r="G17" s="196"/>
      <c r="H17" s="196"/>
    </row>
    <row r="20" spans="3:15" ht="15">
      <c r="C20" s="208" t="s">
        <v>209</v>
      </c>
      <c r="D20" s="208"/>
      <c r="E20" s="208"/>
      <c r="F20" s="208"/>
      <c r="G20" s="208"/>
      <c r="H20" s="208"/>
      <c r="I20" s="208"/>
      <c r="J20" s="208"/>
      <c r="K20" s="208"/>
      <c r="L20" s="208"/>
      <c r="M20" s="208"/>
      <c r="N20" s="208"/>
      <c r="O20" s="208"/>
    </row>
  </sheetData>
  <sheetProtection/>
  <mergeCells count="5">
    <mergeCell ref="H2:J2"/>
    <mergeCell ref="I6:J6"/>
    <mergeCell ref="C20:O20"/>
    <mergeCell ref="C16:D16"/>
    <mergeCell ref="C17:H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
    </sheetView>
  </sheetViews>
  <sheetFormatPr defaultColWidth="9.00390625" defaultRowHeight="12.75"/>
  <cols>
    <col min="1" max="1" width="5.375" style="52" customWidth="1"/>
    <col min="2" max="2" width="17.875" style="52" customWidth="1"/>
    <col min="3" max="3" width="15.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16384" width="9.125" style="52" customWidth="1"/>
  </cols>
  <sheetData>
    <row r="1" spans="2:20" ht="15">
      <c r="B1" s="53" t="str">
        <f>'formularz oferty'!D4</f>
        <v>DFP.271.145.2021.BM</v>
      </c>
      <c r="N1" s="54" t="s">
        <v>60</v>
      </c>
      <c r="S1" s="53"/>
      <c r="T1" s="53"/>
    </row>
    <row r="2" spans="7:9" ht="15">
      <c r="G2" s="196"/>
      <c r="H2" s="196"/>
      <c r="I2" s="196"/>
    </row>
    <row r="3" ht="15">
      <c r="N3" s="54" t="s">
        <v>64</v>
      </c>
    </row>
    <row r="4" spans="2:17" ht="15">
      <c r="B4" s="49" t="s">
        <v>15</v>
      </c>
      <c r="C4" s="50">
        <v>42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210</v>
      </c>
      <c r="H6" s="206">
        <f>SUM(N11:N12)</f>
        <v>0</v>
      </c>
      <c r="I6" s="207"/>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215</v>
      </c>
      <c r="I10" s="63" t="str">
        <f>B10</f>
        <v>Skład</v>
      </c>
      <c r="J10" s="63" t="s">
        <v>217</v>
      </c>
      <c r="K10" s="63" t="s">
        <v>39</v>
      </c>
      <c r="L10" s="63" t="s">
        <v>40</v>
      </c>
      <c r="M10" s="66" t="s">
        <v>211</v>
      </c>
      <c r="N10" s="63" t="s">
        <v>18</v>
      </c>
    </row>
    <row r="11" spans="1:14" ht="75">
      <c r="A11" s="95" t="s">
        <v>3</v>
      </c>
      <c r="B11" s="174" t="s">
        <v>556</v>
      </c>
      <c r="C11" s="99" t="s">
        <v>553</v>
      </c>
      <c r="D11" s="99" t="s">
        <v>554</v>
      </c>
      <c r="E11" s="175">
        <v>18000</v>
      </c>
      <c r="F11" s="98" t="s">
        <v>71</v>
      </c>
      <c r="G11" s="67" t="s">
        <v>69</v>
      </c>
      <c r="H11" s="67"/>
      <c r="I11" s="67"/>
      <c r="J11" s="68"/>
      <c r="K11" s="67"/>
      <c r="L11" s="67" t="str">
        <f>IF(K11=0,"0,00",IF(K11&gt;0,ROUND(E11/K11,2)))</f>
        <v>0,00</v>
      </c>
      <c r="M11" s="67"/>
      <c r="N11" s="69">
        <f>ROUND(L11*ROUND(M11,2),2)</f>
        <v>0</v>
      </c>
    </row>
    <row r="12" spans="1:14" ht="75">
      <c r="A12" s="95" t="s">
        <v>4</v>
      </c>
      <c r="B12" s="174" t="s">
        <v>557</v>
      </c>
      <c r="C12" s="117" t="s">
        <v>555</v>
      </c>
      <c r="D12" s="99" t="s">
        <v>554</v>
      </c>
      <c r="E12" s="176">
        <v>21600</v>
      </c>
      <c r="F12" s="98" t="s">
        <v>71</v>
      </c>
      <c r="G12" s="67" t="s">
        <v>69</v>
      </c>
      <c r="H12" s="67"/>
      <c r="I12" s="67"/>
      <c r="J12" s="68"/>
      <c r="K12" s="67"/>
      <c r="L12" s="67" t="str">
        <f>IF(K12=0,"0,00",IF(K12&gt;0,ROUND(E12/K12,2)))</f>
        <v>0,00</v>
      </c>
      <c r="M12" s="67"/>
      <c r="N12" s="69">
        <f>ROUND(L12*ROUND(M12,2),2)</f>
        <v>0</v>
      </c>
    </row>
    <row r="14" spans="2:3" ht="30" customHeight="1">
      <c r="B14" s="196" t="s">
        <v>552</v>
      </c>
      <c r="C14" s="196"/>
    </row>
    <row r="16" spans="2:14" ht="15">
      <c r="B16" s="208" t="s">
        <v>209</v>
      </c>
      <c r="C16" s="208"/>
      <c r="D16" s="208"/>
      <c r="E16" s="208"/>
      <c r="F16" s="208"/>
      <c r="G16" s="208"/>
      <c r="H16" s="208"/>
      <c r="I16" s="208"/>
      <c r="J16" s="208"/>
      <c r="K16" s="208"/>
      <c r="L16" s="208"/>
      <c r="M16" s="208"/>
      <c r="N16" s="208"/>
    </row>
  </sheetData>
  <sheetProtection/>
  <mergeCells count="4">
    <mergeCell ref="G2:I2"/>
    <mergeCell ref="H6:I6"/>
    <mergeCell ref="B16:N16"/>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31" customWidth="1"/>
    <col min="2" max="2" width="15.625" style="31" customWidth="1"/>
    <col min="3" max="3" width="11.875" style="31" customWidth="1"/>
    <col min="4" max="4" width="20.753906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4</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79" t="s">
        <v>237</v>
      </c>
      <c r="C11" s="79" t="s">
        <v>238</v>
      </c>
      <c r="D11" s="79" t="s">
        <v>208</v>
      </c>
      <c r="E11" s="80">
        <v>70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6.625" style="31" customWidth="1"/>
    <col min="3" max="3" width="9.875" style="31" customWidth="1"/>
    <col min="4" max="4" width="20.625" style="31" customWidth="1"/>
    <col min="5" max="5" width="12.875" style="32" customWidth="1"/>
    <col min="6" max="6" width="9.875" style="31" customWidth="1"/>
    <col min="7" max="8" width="37.375" style="31" customWidth="1"/>
    <col min="9" max="9" width="18.125" style="31" customWidth="1"/>
    <col min="10" max="10" width="25.875" style="31" customWidth="1"/>
    <col min="11" max="11" width="16.00390625" style="31" hidden="1" customWidth="1"/>
    <col min="12"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5</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45">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c r="L10" s="63" t="s">
        <v>213</v>
      </c>
      <c r="M10" s="66" t="s">
        <v>247</v>
      </c>
      <c r="N10" s="63" t="s">
        <v>18</v>
      </c>
    </row>
    <row r="11" spans="1:14" ht="270">
      <c r="A11" s="74" t="s">
        <v>3</v>
      </c>
      <c r="B11" s="81" t="s">
        <v>239</v>
      </c>
      <c r="C11" s="81" t="s">
        <v>240</v>
      </c>
      <c r="D11" s="81" t="s">
        <v>241</v>
      </c>
      <c r="E11" s="82">
        <v>5000</v>
      </c>
      <c r="F11" s="73" t="s">
        <v>242</v>
      </c>
      <c r="G11" s="67" t="s">
        <v>243</v>
      </c>
      <c r="H11" s="67"/>
      <c r="I11" s="67"/>
      <c r="J11" s="68" t="s">
        <v>244</v>
      </c>
      <c r="K11" s="67"/>
      <c r="L11" s="67" t="str">
        <f>IF(K11=0,"0,00",IF(K11&gt;0,ROUND(E11/K11,2)))</f>
        <v>0,00</v>
      </c>
      <c r="M11" s="67"/>
      <c r="N11" s="69">
        <f>ROUND(L11*ROUND(M11,2),2)</f>
        <v>0</v>
      </c>
    </row>
    <row r="13" spans="2:4" ht="45" customHeight="1">
      <c r="B13" s="196" t="s">
        <v>245</v>
      </c>
      <c r="C13" s="196"/>
      <c r="D13" s="196"/>
    </row>
    <row r="14" spans="2:14" ht="15">
      <c r="B14" s="208" t="s">
        <v>209</v>
      </c>
      <c r="C14" s="208"/>
      <c r="D14" s="208"/>
      <c r="E14" s="208"/>
      <c r="F14" s="208"/>
      <c r="G14" s="208"/>
      <c r="H14" s="208"/>
      <c r="I14" s="208"/>
      <c r="J14" s="208"/>
      <c r="K14" s="208"/>
      <c r="L14" s="208"/>
      <c r="M14" s="208"/>
      <c r="N14" s="208"/>
    </row>
  </sheetData>
  <sheetProtection/>
  <mergeCells count="4">
    <mergeCell ref="G2:I2"/>
    <mergeCell ref="H6:I6"/>
    <mergeCell ref="B14:N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8.875" style="31" customWidth="1"/>
    <col min="3" max="3" width="11.125" style="31" customWidth="1"/>
    <col min="4" max="4" width="20.25390625" style="31" customWidth="1"/>
    <col min="5" max="5" width="12.875" style="32" customWidth="1"/>
    <col min="6" max="6" width="9.875" style="31" customWidth="1"/>
    <col min="7" max="8" width="37.375" style="31" customWidth="1"/>
    <col min="9" max="9" width="18.125" style="31" customWidth="1"/>
    <col min="10" max="10" width="25.875" style="31" customWidth="1"/>
    <col min="11" max="11" width="16.00390625" style="31" hidden="1" customWidth="1"/>
    <col min="12"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6</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45">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c r="L10" s="63" t="s">
        <v>213</v>
      </c>
      <c r="M10" s="66" t="s">
        <v>247</v>
      </c>
      <c r="N10" s="63" t="s">
        <v>18</v>
      </c>
    </row>
    <row r="11" spans="1:14" ht="225">
      <c r="A11" s="74" t="s">
        <v>3</v>
      </c>
      <c r="B11" s="81" t="s">
        <v>239</v>
      </c>
      <c r="C11" s="81" t="s">
        <v>240</v>
      </c>
      <c r="D11" s="81" t="s">
        <v>241</v>
      </c>
      <c r="E11" s="82">
        <v>5000</v>
      </c>
      <c r="F11" s="73" t="s">
        <v>242</v>
      </c>
      <c r="G11" s="67" t="s">
        <v>243</v>
      </c>
      <c r="H11" s="67"/>
      <c r="I11" s="67"/>
      <c r="J11" s="68" t="s">
        <v>246</v>
      </c>
      <c r="K11" s="67"/>
      <c r="L11" s="67" t="str">
        <f>IF(K11=0,"0,00",IF(K11&gt;0,ROUND(E11/K11,2)))</f>
        <v>0,00</v>
      </c>
      <c r="M11" s="67"/>
      <c r="N11" s="69">
        <f>ROUND(L11*ROUND(M11,2),2)</f>
        <v>0</v>
      </c>
    </row>
    <row r="12" spans="1:14" ht="15">
      <c r="A12" s="30"/>
      <c r="B12" s="83"/>
      <c r="C12" s="83"/>
      <c r="D12" s="83"/>
      <c r="E12" s="84"/>
      <c r="F12" s="30"/>
      <c r="G12" s="85"/>
      <c r="H12" s="85"/>
      <c r="I12" s="85"/>
      <c r="J12" s="86"/>
      <c r="K12" s="85"/>
      <c r="L12" s="85"/>
      <c r="M12" s="85"/>
      <c r="N12" s="87"/>
    </row>
    <row r="13" spans="1:14" ht="25.5" customHeight="1">
      <c r="A13" s="30"/>
      <c r="B13" s="213" t="s">
        <v>245</v>
      </c>
      <c r="C13" s="213"/>
      <c r="D13" s="213"/>
      <c r="E13" s="84"/>
      <c r="F13" s="30"/>
      <c r="G13" s="85"/>
      <c r="H13" s="85"/>
      <c r="I13" s="85"/>
      <c r="J13" s="86"/>
      <c r="K13" s="85"/>
      <c r="L13" s="85"/>
      <c r="M13" s="85"/>
      <c r="N13" s="87"/>
    </row>
    <row r="15" spans="2:14" ht="15">
      <c r="B15" s="208" t="s">
        <v>209</v>
      </c>
      <c r="C15" s="208"/>
      <c r="D15" s="208"/>
      <c r="E15" s="208"/>
      <c r="F15" s="208"/>
      <c r="G15" s="208"/>
      <c r="H15" s="208"/>
      <c r="I15" s="208"/>
      <c r="J15" s="208"/>
      <c r="K15" s="208"/>
      <c r="L15" s="208"/>
      <c r="M15" s="208"/>
      <c r="N15" s="208"/>
    </row>
  </sheetData>
  <sheetProtection/>
  <mergeCells count="4">
    <mergeCell ref="G2:I2"/>
    <mergeCell ref="H6:I6"/>
    <mergeCell ref="B15:N15"/>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3.25390625" style="31" customWidth="1"/>
    <col min="3" max="3" width="10.125" style="31" customWidth="1"/>
    <col min="4" max="4" width="26.87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7</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211</v>
      </c>
      <c r="N10" s="63" t="s">
        <v>18</v>
      </c>
    </row>
    <row r="11" spans="1:14" ht="45">
      <c r="A11" s="74" t="s">
        <v>3</v>
      </c>
      <c r="B11" s="79" t="s">
        <v>248</v>
      </c>
      <c r="C11" s="89" t="s">
        <v>249</v>
      </c>
      <c r="D11" s="89" t="s">
        <v>250</v>
      </c>
      <c r="E11" s="90">
        <v>3200</v>
      </c>
      <c r="F11" s="73" t="s">
        <v>71</v>
      </c>
      <c r="G11" s="67" t="s">
        <v>69</v>
      </c>
      <c r="H11" s="67"/>
      <c r="I11" s="67"/>
      <c r="J11" s="68"/>
      <c r="K11" s="67"/>
      <c r="L11" s="67" t="str">
        <f>IF(K11=0,"0,00",IF(K11&gt;0,ROUND(E11/K11,2)))</f>
        <v>0,00</v>
      </c>
      <c r="M11" s="67"/>
      <c r="N11" s="69">
        <f>ROUND(L11*ROUND(M11,2),2)</f>
        <v>0</v>
      </c>
    </row>
    <row r="13" spans="2:3" ht="30" customHeight="1">
      <c r="B13" s="214" t="s">
        <v>251</v>
      </c>
      <c r="C13" s="214"/>
    </row>
    <row r="14" spans="2:14" ht="15">
      <c r="B14" s="208" t="s">
        <v>209</v>
      </c>
      <c r="C14" s="208"/>
      <c r="D14" s="208"/>
      <c r="E14" s="208"/>
      <c r="F14" s="208"/>
      <c r="G14" s="208"/>
      <c r="H14" s="208"/>
      <c r="I14" s="208"/>
      <c r="J14" s="208"/>
      <c r="K14" s="208"/>
      <c r="L14" s="208"/>
      <c r="M14" s="208"/>
      <c r="N14" s="208"/>
    </row>
  </sheetData>
  <sheetProtection/>
  <mergeCells count="4">
    <mergeCell ref="G2:I2"/>
    <mergeCell ref="H6:I6"/>
    <mergeCell ref="B14:N14"/>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0" workbookViewId="0" topLeftCell="A1">
      <selection activeCell="A11" sqref="A11:F11"/>
    </sheetView>
  </sheetViews>
  <sheetFormatPr defaultColWidth="9.00390625" defaultRowHeight="12.75"/>
  <cols>
    <col min="1" max="1" width="5.375" style="31" customWidth="1"/>
    <col min="2" max="2" width="17.25390625" style="31" customWidth="1"/>
    <col min="3" max="3" width="10.75390625" style="31" customWidth="1"/>
    <col min="4" max="4" width="25.6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6"/>
      <c r="H2" s="196"/>
      <c r="I2" s="196"/>
    </row>
    <row r="3" ht="15">
      <c r="N3" s="54" t="s">
        <v>64</v>
      </c>
    </row>
    <row r="4" spans="2:17" ht="15">
      <c r="B4" s="48" t="s">
        <v>15</v>
      </c>
      <c r="C4" s="33">
        <v>8</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210</v>
      </c>
      <c r="H6" s="206">
        <f>SUM(N11:N11)</f>
        <v>0</v>
      </c>
      <c r="I6" s="207"/>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211</v>
      </c>
      <c r="N10" s="63" t="s">
        <v>18</v>
      </c>
    </row>
    <row r="11" spans="1:14" ht="45">
      <c r="A11" s="74" t="s">
        <v>3</v>
      </c>
      <c r="B11" s="75" t="s">
        <v>252</v>
      </c>
      <c r="C11" s="75" t="s">
        <v>253</v>
      </c>
      <c r="D11" s="75" t="s">
        <v>198</v>
      </c>
      <c r="E11" s="72">
        <v>300</v>
      </c>
      <c r="F11" s="73" t="s">
        <v>71</v>
      </c>
      <c r="G11" s="67" t="s">
        <v>69</v>
      </c>
      <c r="H11" s="67"/>
      <c r="I11" s="67"/>
      <c r="J11" s="68"/>
      <c r="K11" s="67"/>
      <c r="L11" s="67" t="str">
        <f>IF(K11=0,"0,00",IF(K11&gt;0,ROUND(E11/K11,2)))</f>
        <v>0,00</v>
      </c>
      <c r="M11" s="67"/>
      <c r="N11" s="69">
        <f>ROUND(L11*ROUND(M11,2),2)</f>
        <v>0</v>
      </c>
    </row>
    <row r="13" spans="2:14" ht="15">
      <c r="B13" s="208" t="s">
        <v>209</v>
      </c>
      <c r="C13" s="208"/>
      <c r="D13" s="208"/>
      <c r="E13" s="208"/>
      <c r="F13" s="208"/>
      <c r="G13" s="208"/>
      <c r="H13" s="208"/>
      <c r="I13" s="208"/>
      <c r="J13" s="208"/>
      <c r="K13" s="208"/>
      <c r="L13" s="208"/>
      <c r="M13" s="208"/>
      <c r="N13" s="208"/>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2021-12-16T07:32:14Z</cp:lastPrinted>
  <dcterms:created xsi:type="dcterms:W3CDTF">2003-05-16T10:10:29Z</dcterms:created>
  <dcterms:modified xsi:type="dcterms:W3CDTF">2022-01-18T08:45:00Z</dcterms:modified>
  <cp:category/>
  <cp:version/>
  <cp:contentType/>
  <cp:contentStatus/>
</cp:coreProperties>
</file>