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</sheets>
  <definedNames/>
  <calcPr fullCalcOnLoad="1"/>
</workbook>
</file>

<file path=xl/sharedStrings.xml><?xml version="1.0" encoding="utf-8"?>
<sst xmlns="http://schemas.openxmlformats.org/spreadsheetml/2006/main" count="586" uniqueCount="203">
  <si>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</si>
  <si>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</si>
  <si>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</si>
  <si>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</si>
  <si>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</si>
  <si>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</si>
  <si>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</si>
  <si>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</si>
  <si>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</si>
  <si>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</si>
  <si>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</si>
  <si>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</si>
  <si>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</si>
  <si>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</si>
  <si>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</si>
  <si>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</si>
  <si>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</si>
  <si>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</si>
  <si>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</si>
  <si>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</si>
  <si>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</si>
  <si>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</si>
  <si>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</si>
  <si>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</si>
  <si>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</si>
  <si>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</si>
  <si>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</si>
  <si>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</si>
  <si>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</si>
  <si>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</si>
  <si>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</si>
  <si>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</si>
  <si>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</si>
  <si>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</si>
  <si>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</si>
  <si>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</si>
  <si>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</si>
  <si>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</si>
  <si>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</si>
  <si>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</si>
  <si>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</si>
  <si>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</si>
  <si>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</si>
  <si>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</si>
  <si>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</si>
  <si>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</si>
  <si>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</si>
  <si>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</si>
  <si>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</si>
  <si>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</si>
  <si>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</si>
  <si>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</si>
  <si>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</si>
  <si>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</si>
  <si>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</si>
  <si>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</si>
  <si>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</si>
  <si>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</si>
  <si>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</si>
  <si>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</si>
  <si>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</si>
  <si>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</si>
  <si>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</si>
  <si>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</si>
  <si>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</si>
  <si>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</si>
  <si>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</si>
  <si>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</si>
  <si>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</si>
  <si>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</si>
  <si>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</si>
  <si>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</si>
  <si>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</si>
  <si>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>Postać/Opakowanie</t>
  </si>
  <si>
    <t>1 g</t>
  </si>
  <si>
    <t xml:space="preserve">Ilość </t>
  </si>
  <si>
    <t>postać stała doustna</t>
  </si>
  <si>
    <t>250 mg</t>
  </si>
  <si>
    <t>150 mg</t>
  </si>
  <si>
    <t>roztwór do wstrzykiwań</t>
  </si>
  <si>
    <t>stała postać doustna</t>
  </si>
  <si>
    <t>5 mg</t>
  </si>
  <si>
    <t>10 mg</t>
  </si>
  <si>
    <t>75 mg</t>
  </si>
  <si>
    <t>25 mg</t>
  </si>
  <si>
    <t>Dexketoprofen</t>
  </si>
  <si>
    <t>amp.</t>
  </si>
  <si>
    <t>* wymagany jeden podmiot odpowiedzialny</t>
  </si>
  <si>
    <t>Postać / opakowanie</t>
  </si>
  <si>
    <t>Goserelina</t>
  </si>
  <si>
    <t>implant podskórny, amp-strzyk</t>
  </si>
  <si>
    <t>Fluoxetinum</t>
  </si>
  <si>
    <t>0,6 g</t>
  </si>
  <si>
    <t>tabletki ulegające rozpadowi w jamie ustnej</t>
  </si>
  <si>
    <t>Saccharomyces boulardii</t>
  </si>
  <si>
    <t>3 g</t>
  </si>
  <si>
    <t>proszek</t>
  </si>
  <si>
    <t xml:space="preserve">proszek </t>
  </si>
  <si>
    <t>Aplikator</t>
  </si>
  <si>
    <t>Nazwa handlowa:
Dawka: 
Postać / Opakowanie: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</si>
  <si>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</si>
  <si>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</rPr>
      <t xml:space="preserve">
</t>
    </r>
  </si>
  <si>
    <t>* wymagany jeden wytwórca</t>
  </si>
  <si>
    <t>33 cm i 38 cm</t>
  </si>
  <si>
    <t>DFP.271.41.2018.AJ</t>
  </si>
  <si>
    <t>Dostawa różnych produktów leczniczych, wyrobów medycznych do Apteki Szpitala Uniwersyteckiego w Krakowie.</t>
  </si>
  <si>
    <t>Oświadczamy, że zamówienie będziemy wykonywać do czasu wyczerpania ilości produktów określonych w załączniku nr 1a do specyfikacji, nie dłużej jednak niż przez 5 miesięcy</t>
  </si>
  <si>
    <t>Oświadczamy, że oferowane przez nas w części części: 1; 2; 3; 4 poz. 1-5, 7-9;  5 -11; 18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</si>
  <si>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części :12, 13, 14, 16, 17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</si>
  <si>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podpis i pieczęć osoby (osób) upoważnionej do reprezentowania Wykonawcy</t>
  </si>
  <si>
    <t>Olanzapina *</t>
  </si>
  <si>
    <t>*  wymagany jeden podmiot odpowiedzialny</t>
  </si>
  <si>
    <t>Pregabalinum* ^ ^^</t>
  </si>
  <si>
    <t>^ wymagane wskazania do stosowania:  w bólu neuropatycznym, padaczce i uogólnionych zaburzeniach lękowych - zawarte w CHPL</t>
  </si>
  <si>
    <t>^^ opakowanie maxymalnie 60 szt</t>
  </si>
  <si>
    <t>Natrii valproas + Acidum valproicum</t>
  </si>
  <si>
    <t>(333,30 mg + 145,14 mg)/sasz.</t>
  </si>
  <si>
    <t>granulat o przedłużonym uwalnianiu</t>
  </si>
  <si>
    <t xml:space="preserve">
</t>
  </si>
  <si>
    <t>Ambroxoli Hydrochloridum</t>
  </si>
  <si>
    <t>7,5mg/ml, 2ml</t>
  </si>
  <si>
    <t>0,05 g/2 ml</t>
  </si>
  <si>
    <t>roztwór do wstrzykiwań lub koncentrat do sporządzania roztworu do infuzji, amp</t>
  </si>
  <si>
    <t xml:space="preserve">Progesterone </t>
  </si>
  <si>
    <t xml:space="preserve">50 mg </t>
  </si>
  <si>
    <t>tabletki podjęzykowe</t>
  </si>
  <si>
    <t>3,6 mg</t>
  </si>
  <si>
    <t>Hydrolizat białkowy o znacznym stopniu hydrolizy, preparat hipoalergiczny, niezawierający laktozy i sacharozy (&lt;0,02%) przeznaczonym do początkowego żywienia niemowląt,  Składniki mineralne. Witaminy</t>
  </si>
  <si>
    <t>białko 1,9 g/100 ml. Tłuszcz 3,4 g/100 ml ( kw. linolowy 0,61 g/100 ml, kw. α-linolenowy 46 mg/100 ml, ARA 23 mg/100 ml, DHA 11,6 mg/100 ml). Węglowodany 7,5 g/100 ml.  Karnityna, tauryna, cholina, inozytol oraz 0,034% bakterii probiotycznych Lactobacillus rhamnosus GG.  68 kcal/100 ml.  258 mOsmol/l. Produkt bezglutenowy</t>
  </si>
  <si>
    <t>proszek , 400 g</t>
  </si>
  <si>
    <t>Lamotriginum</t>
  </si>
  <si>
    <t xml:space="preserve">postać stała doustna </t>
  </si>
  <si>
    <t>Tocopherolum</t>
  </si>
  <si>
    <t>300 mg/ml; 10 ml</t>
  </si>
  <si>
    <t xml:space="preserve">krople doustne, roztwór </t>
  </si>
  <si>
    <t xml:space="preserve">Nazwa handlowa:
Dawka: 
Postać / Opakowanie:
</t>
  </si>
  <si>
    <t>Torasemidum</t>
  </si>
  <si>
    <t>5 mg/ml; 4ml</t>
  </si>
  <si>
    <t>roztwór do
wstrzykiwań, amp</t>
  </si>
  <si>
    <t>Calcii chloridum</t>
  </si>
  <si>
    <t>roztwór do wstrz. doż., ampułka</t>
  </si>
  <si>
    <t>Fludrocortisoni acetas +
Gramicidinum +
Neomycinum</t>
  </si>
  <si>
    <t>(2 500 j.m. + 25 j.m. + 1 mg)/ml</t>
  </si>
  <si>
    <t>krople do oczu i uszu, zawiesina, butelka 5 ml</t>
  </si>
  <si>
    <t xml:space="preserve">calcium chloride + magnesium chloride + potassium chloride + sodium chloride 
</t>
  </si>
  <si>
    <t>w 1000 ml: calcium chloride 0,37 g+ magnesium chloride 0,2 g+ potassium chloride 0,3 g + sodium chloride 6,8g</t>
  </si>
  <si>
    <t>500 ml; butelka</t>
  </si>
  <si>
    <t>Aminokwasy niezbędne : 45,3%, aminokwasy rozgałęzione : 18,3%; Całkowita zawartość azotu  18,0 g; Osmolalność : 1130 mOsmol/kg wody</t>
  </si>
  <si>
    <t>roztwór do inf.; flakon 500 ml</t>
  </si>
  <si>
    <t xml:space="preserve">1 saszetka 4 g </t>
  </si>
  <si>
    <t>granulat</t>
  </si>
  <si>
    <t>saszetek</t>
  </si>
  <si>
    <t>Gonadoreline**</t>
  </si>
  <si>
    <t>0,1 mg/1ml</t>
  </si>
  <si>
    <t>** import docelowy</t>
  </si>
  <si>
    <t>Rifampicin**</t>
  </si>
  <si>
    <t>fiol.</t>
  </si>
  <si>
    <t>10 x 10 cm (do 100 cm2 powierzchni rany)</t>
  </si>
  <si>
    <t>opatrunek</t>
  </si>
  <si>
    <t> 5 x 5 cm (do 25 cm2 powierzchni rany)</t>
  </si>
  <si>
    <t>3 x 3 cm (do 9 cm2 powierzchni rany)</t>
  </si>
  <si>
    <t xml:space="preserve">Zestaw opatrunkowy piankowy/gąbkowy średni zawierający:
- podkładkę z przezroczystym drenem odprowadzającym wydzielinę z folią samoprzylepną,  złączem drenu do podłączenia do drenu zbiornika
- jałowy opatrunek piankowy/gąbkowy o wymiarach w zakresie 18 x 12,5 x 3,2 cm
- samoprzylepna folia do mocowania i uszczelniania opatrunku – 2szt. ^ 
</t>
  </si>
  <si>
    <t>18 x 12,5 x 3,2 cm</t>
  </si>
  <si>
    <t>W skład zestawu wchodzi: 18 x 12,5 x 3,2 cm, podkładka, folia samoprzylepna</t>
  </si>
  <si>
    <t>zestawów</t>
  </si>
  <si>
    <t xml:space="preserve">^ Wyrób kompatybilny z posiadanymi urządzeniami do podciśnieniowej terapii leczenia ran Info V.A.C. </t>
  </si>
  <si>
    <t>Celuloza regenerowana w procesie utleniania, pH 2,5-3,5 *^</t>
  </si>
  <si>
    <t>rozm.: 5 x 35 cm</t>
  </si>
  <si>
    <t>gaza 1 szt.</t>
  </si>
  <si>
    <t>rozm.: 5 cm x 7-7,5 cm</t>
  </si>
  <si>
    <t>Celuloza regenerowana w procesie utleniania, o budowie mikrowłókienkowej złożonej z min 7 warstw,  , pH 2,5-3,5 *^</t>
  </si>
  <si>
    <t>rozm.: 5,1 x 10,2</t>
  </si>
  <si>
    <t>Syrop glukozowy, kazeina (z mleka), sacharoza, tłuszcz mleczny, trójglicerydy średniołańcuchowe, olej kukurydziany, emulgator (lecytyna sojowa), składniki mineralne, witaminy, diwinian choliny</t>
  </si>
  <si>
    <t>Kompletna pod względem odżywczym dieta w proszku do postępowania dietetycznego w chorobie Leśniowskiego-Crohna; 400 g</t>
  </si>
  <si>
    <t>proszek, puszka</t>
  </si>
  <si>
    <t xml:space="preserve">69,5% polydimethyl siloxane; 30,5% perfluorohexyloctane; Własności fizyczne (przy 35 °C): Lepkość 1000 mPas, Gęstość 1,04 g/cm3, Wskaźnik refrakcji [w temp. 35 °C] 1,39
</t>
  </si>
  <si>
    <t>10ml</t>
  </si>
  <si>
    <t>strzyk.</t>
  </si>
  <si>
    <t>Methylphenidati
hydrochloridum</t>
  </si>
  <si>
    <t>18 mg</t>
  </si>
  <si>
    <t>tabletki o przedłużonym uwalnianiu</t>
  </si>
  <si>
    <t>Zolpidem</t>
  </si>
  <si>
    <r>
      <t>Aminokwasy do żywienia pozajelitowego dorosłych u pacjentów o znacznie zwiększonym zapotrzebowaniu na aminokwasy i/lub konieczności ograniczenia podaży płynów. Nie zawiera elektrolitów</t>
    </r>
    <r>
      <rPr>
        <strike/>
        <sz val="11"/>
        <color indexed="10"/>
        <rFont val="Times New Roman"/>
        <family val="1"/>
      </rPr>
      <t>.</t>
    </r>
  </si>
  <si>
    <t>*możliwe czasowe dopuszczenie</t>
  </si>
  <si>
    <t>Oświadczamy, że oferowane przez nas w części 4 (poz. 6 ) , 15 dietetyczne środki spożywcze specjalnego przeznaczenia medycznego są dopuszczone do obrotu na zasadach określonych w ustawie o bezpieczeństwie żywności i żywienia.  (dotyczy wykonawców oferujących dietetyczne środki spożywcze specjalnego przeznaczenia medycznego)</t>
  </si>
  <si>
    <t>Podmiot Odpowiedzialny/Producent(poz.6)</t>
  </si>
  <si>
    <t>Kod EAN (poz. 6 jeśli dotyczy)</t>
  </si>
  <si>
    <t>67mg/ml; 10ml</t>
  </si>
  <si>
    <t>Kod EAN (jeśli dotyczy)</t>
  </si>
  <si>
    <t>Wytwórca</t>
  </si>
  <si>
    <r>
      <t>*  Wymagany je</t>
    </r>
    <r>
      <rPr>
        <sz val="11"/>
        <rFont val="Times New Roman"/>
        <family val="1"/>
      </rPr>
      <t>den wytwórca</t>
    </r>
  </si>
  <si>
    <t>Producent</t>
  </si>
  <si>
    <t>Kod EAN(jeśli dotyczy)</t>
  </si>
  <si>
    <t>Kod EAN  (jeśli dotyczy)</t>
  </si>
  <si>
    <t xml:space="preserve">Oświadczamy, że jesteśmy małym lub średnim przedsiębiorstwem: TAK/NIE (niepotrzebne skreślić).  
</t>
  </si>
  <si>
    <t>10.</t>
  </si>
  <si>
    <t>^wymagane parametry: opatrunki hemostatyczne nie żelujące się i umożliwiające repozycjonowanie, czas wchłaniania 7-14 dni, spektrum działania bakteriobójczego MRSA, MRSE, PRSP, VRE, pH 2,5-3,5; potwierdzone dokumentacją zgodnie z pkt. 6.5.3.1  specyfikacji.</t>
  </si>
  <si>
    <r>
      <t>Jednorazowy, sterylny aplikator kompatybilny  z produktami z poz 1,2 przeznaczony do procedur laparoskopowych, cewnik wewnętrzny o dł. 33 cm i sztywna prowadnica o dł. 38 cm; wyposażony w dwudzielny uchwyt *</t>
    </r>
    <r>
      <rPr>
        <sz val="11"/>
        <color indexed="10"/>
        <rFont val="Times New Roman"/>
        <family val="1"/>
      </rPr>
      <t>^</t>
    </r>
  </si>
  <si>
    <r>
      <t>polisacharydowy system hemostatyczny wysokooczyszczony, maksymalny czas biodegradacji po aplikacji do 8 dni, biokompatybilny, apirogenny; posiadfający udokumentowane działanie przeciwzrostowe; *</t>
    </r>
    <r>
      <rPr>
        <sz val="11"/>
        <color indexed="10"/>
        <rFont val="Times New Roman"/>
        <family val="1"/>
      </rPr>
      <t>^</t>
    </r>
  </si>
  <si>
    <t>^potwierdzone dokumentacją zgodnie z pkt. 6.5.3.3  specyfikacji.</t>
  </si>
  <si>
    <r>
      <t xml:space="preserve">1 g granulatu P: zawiera 738 mg cholestyraminy, 200 mg pektyny, 54 mg sacharozy oraz 1,8 mg kwasu sorbinowego i substancji smakowych </t>
    </r>
    <r>
      <rPr>
        <sz val="11"/>
        <rFont val="Times New Roman"/>
        <family val="1"/>
      </rPr>
      <t>*</t>
    </r>
  </si>
  <si>
    <t>Opatrunek poliestrowy zawierający preparowane laboratoryjnie wyjałowione żywe kultury larw Lucilia sericata*</t>
  </si>
  <si>
    <r>
      <t xml:space="preserve">Opatrunek poliestrowy zawierający preparowane laboratoryjnie wyjałowione żywe kultury larw </t>
    </r>
    <r>
      <rPr>
        <i/>
        <sz val="11"/>
        <rFont val="Times New Roman"/>
        <family val="1"/>
      </rPr>
      <t>Lucilia sericata*</t>
    </r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</si>
</sst>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[$€-2]\ * #,##0.00_-;\-[$€-2]\ * #,##0.00_-;_-[$€-2]\ * &quot;-&quot;??_-;_-@_-"/>
    <numFmt numFmtId="183" formatCode="&quot; &quot;#,##0.00&quot; zł &quot;;&quot;-&quot;#,##0.00&quot; zł &quot;;&quot; -&quot;#&quot; zł &quot;;@&quot; &quot;"/>
    <numFmt numFmtId="184" formatCode="#,##0.00&quot;     &quot;"/>
    <numFmt numFmtId="185" formatCode="&quot; &quot;[$€-402]&quot; &quot;#,##0.00&quot; &quot;;&quot;-&quot;[$€-402]&quot; &quot;#,##0.00&quot; &quot;;&quot; &quot;[$€-402]&quot; -&quot;00&quot; &quot;;@&quot; &quot;"/>
    <numFmt numFmtId="186" formatCode="&quot; &quot;#,##0.00&quot; &quot;[$zł-415]&quot; &quot;;&quot;-&quot;#,##0.00&quot; &quot;[$zł-415]&quot; &quot;;&quot; -&quot;00&quot; &quot;[$zł-415]&quot; &quot;;@&quot; &quot;"/>
    <numFmt numFmtId="187" formatCode="&quot; &quot;[$€]&quot; &quot;#,##0.00&quot; &quot;;&quot;-&quot;[$€]&quot; &quot;#,##0.00&quot; &quot;;&quot; &quot;[$€]&quot; -&quot;00&quot; &quot;;@&quot; &quot;"/>
    <numFmt numFmtId="188" formatCode="#,##0.00&quot; &quot;[$zł-415];[Red]&quot;-&quot;#,##0.00&quot; &quot;[$zł-415]"/>
    <numFmt numFmtId="189" formatCode="#,##0.00&quot; &quot;[$zł-415];[Red]#,##0.00&quot; &quot;[$zł-415]"/>
    <numFmt numFmtId="190" formatCode="&quot; &quot;#,##0&quot;    &quot;;&quot;-&quot;#,##0&quot;    &quot;;&quot; -&quot;00&quot;    &quot;;&quot; &quot;@&quot; &quot;"/>
    <numFmt numFmtId="191" formatCode="&quot; &quot;[$€-415]&quot; &quot;#,##0.00&quot; &quot;;&quot;-&quot;[$€-415]&quot; &quot;#,##0.00&quot; &quot;;&quot; &quot;[$€-415]&quot; -&quot;00&quot; &quot;;@&quot; &quot;"/>
    <numFmt numFmtId="192" formatCode="[$-415]#,##0.00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Arial CE"/>
      <family val="0"/>
    </font>
    <font>
      <strike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0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zcionka tekstu podstawowego"/>
      <family val="0"/>
    </font>
    <font>
      <sz val="10"/>
      <color rgb="FF000000"/>
      <name val="Arial1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trike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45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46" fillId="0" borderId="0" applyNumberFormat="0" applyBorder="0" applyProtection="0">
      <alignment/>
    </xf>
    <xf numFmtId="0" fontId="0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6" fontId="38" fillId="0" borderId="0" applyFont="0" applyBorder="0" applyProtection="0">
      <alignment/>
    </xf>
    <xf numFmtId="44" fontId="0" fillId="0" borderId="0" applyFont="0" applyFill="0" applyBorder="0" applyAlignment="0" applyProtection="0"/>
    <xf numFmtId="183" fontId="52" fillId="0" borderId="0" applyFont="0" applyBorder="0" applyProtection="0">
      <alignment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76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76" applyNumberFormat="1" applyFont="1" applyFill="1" applyBorder="1" applyAlignment="1" applyProtection="1">
      <alignment horizontal="left" vertical="top" wrapText="1"/>
      <protection locked="0"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175" fontId="4" fillId="0" borderId="10" xfId="49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54" fillId="0" borderId="13" xfId="64" applyFont="1" applyFill="1" applyBorder="1" applyAlignment="1">
      <alignment horizontal="center" vertical="center" wrapText="1"/>
      <protection/>
    </xf>
    <xf numFmtId="175" fontId="54" fillId="0" borderId="13" xfId="49" applyNumberFormat="1" applyFont="1" applyFill="1" applyBorder="1" applyAlignment="1">
      <alignment horizontal="center" vertical="center" wrapText="1"/>
    </xf>
    <xf numFmtId="0" fontId="54" fillId="0" borderId="0" xfId="64" applyFont="1" applyAlignment="1">
      <alignment horizontal="left" vertical="center"/>
      <protection/>
    </xf>
    <xf numFmtId="175" fontId="54" fillId="0" borderId="0" xfId="49" applyNumberFormat="1" applyFont="1" applyFill="1" applyAlignment="1">
      <alignment horizontal="left" vertical="center"/>
    </xf>
    <xf numFmtId="0" fontId="54" fillId="0" borderId="10" xfId="64" applyFont="1" applyFill="1" applyBorder="1" applyAlignment="1">
      <alignment horizontal="center" vertical="center" wrapText="1"/>
      <protection/>
    </xf>
    <xf numFmtId="49" fontId="54" fillId="0" borderId="10" xfId="66" applyNumberFormat="1" applyFont="1" applyFill="1" applyBorder="1" applyAlignment="1">
      <alignment horizontal="center" vertical="center" wrapText="1"/>
    </xf>
    <xf numFmtId="175" fontId="54" fillId="33" borderId="10" xfId="49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 applyProtection="1">
      <alignment horizontal="center" vertical="center" wrapText="1"/>
      <protection locked="0"/>
    </xf>
    <xf numFmtId="0" fontId="54" fillId="0" borderId="10" xfId="61" applyFont="1" applyFill="1" applyBorder="1" applyAlignment="1">
      <alignment horizontal="center" vertical="center" wrapText="1"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left" vertical="center" wrapText="1"/>
      <protection/>
    </xf>
    <xf numFmtId="0" fontId="54" fillId="0" borderId="10" xfId="64" applyFont="1" applyBorder="1" applyAlignment="1">
      <alignment horizontal="center" vertical="center" wrapText="1"/>
      <protection/>
    </xf>
    <xf numFmtId="0" fontId="54" fillId="0" borderId="10" xfId="61" applyFont="1" applyFill="1" applyBorder="1" applyAlignment="1">
      <alignment horizontal="center" vertical="center"/>
    </xf>
    <xf numFmtId="175" fontId="4" fillId="34" borderId="10" xfId="49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90" fontId="54" fillId="34" borderId="10" xfId="49" applyNumberFormat="1" applyFont="1" applyFill="1" applyBorder="1" applyAlignment="1">
      <alignment vertical="center"/>
    </xf>
    <xf numFmtId="175" fontId="4" fillId="34" borderId="10" xfId="48" applyNumberFormat="1" applyFont="1" applyFill="1" applyBorder="1" applyAlignment="1">
      <alignment vertical="center" wrapText="1"/>
    </xf>
    <xf numFmtId="175" fontId="4" fillId="34" borderId="10" xfId="45" applyNumberFormat="1" applyFont="1" applyFill="1" applyBorder="1" applyAlignment="1">
      <alignment vertical="center" wrapText="1"/>
    </xf>
    <xf numFmtId="175" fontId="4" fillId="0" borderId="10" xfId="45" applyNumberFormat="1" applyFont="1" applyFill="1" applyBorder="1" applyAlignment="1">
      <alignment vertical="center" wrapText="1"/>
    </xf>
    <xf numFmtId="175" fontId="4" fillId="0" borderId="10" xfId="49" applyNumberFormat="1" applyFont="1" applyFill="1" applyBorder="1" applyAlignment="1">
      <alignment vertical="center" wrapText="1"/>
    </xf>
    <xf numFmtId="175" fontId="4" fillId="34" borderId="10" xfId="49" applyNumberFormat="1" applyFont="1" applyFill="1" applyBorder="1" applyAlignment="1">
      <alignment vertical="center" wrapText="1"/>
    </xf>
    <xf numFmtId="0" fontId="54" fillId="33" borderId="13" xfId="64" applyFont="1" applyFill="1" applyBorder="1" applyAlignment="1">
      <alignment horizontal="center" vertical="center"/>
      <protection/>
    </xf>
    <xf numFmtId="0" fontId="54" fillId="33" borderId="13" xfId="64" applyFont="1" applyFill="1" applyBorder="1" applyAlignment="1">
      <alignment horizontal="center" vertical="center" wrapText="1"/>
      <protection/>
    </xf>
    <xf numFmtId="175" fontId="54" fillId="0" borderId="13" xfId="49" applyNumberFormat="1" applyFont="1" applyFill="1" applyBorder="1" applyAlignment="1">
      <alignment horizontal="center" vertical="center"/>
    </xf>
    <xf numFmtId="175" fontId="4" fillId="0" borderId="10" xfId="49" applyNumberFormat="1" applyFont="1" applyFill="1" applyBorder="1" applyAlignment="1">
      <alignment horizontal="center" vertical="center"/>
    </xf>
    <xf numFmtId="0" fontId="55" fillId="34" borderId="10" xfId="64" applyFont="1" applyFill="1" applyBorder="1" applyAlignment="1">
      <alignment horizontal="center" vertical="center" wrapText="1"/>
      <protection/>
    </xf>
    <xf numFmtId="0" fontId="55" fillId="0" borderId="10" xfId="64" applyFont="1" applyBorder="1" applyAlignment="1">
      <alignment horizontal="center" vertical="center" wrapText="1"/>
      <protection/>
    </xf>
    <xf numFmtId="0" fontId="55" fillId="0" borderId="14" xfId="64" applyFont="1" applyBorder="1" applyAlignment="1">
      <alignment wrapText="1"/>
      <protection/>
    </xf>
    <xf numFmtId="0" fontId="54" fillId="0" borderId="15" xfId="64" applyFont="1" applyBorder="1" applyAlignment="1">
      <alignment horizontal="center" vertical="center"/>
      <protection/>
    </xf>
    <xf numFmtId="175" fontId="54" fillId="34" borderId="15" xfId="49" applyNumberFormat="1" applyFont="1" applyFill="1" applyBorder="1" applyAlignment="1">
      <alignment vertical="center" wrapText="1"/>
    </xf>
    <xf numFmtId="0" fontId="54" fillId="0" borderId="13" xfId="64" applyFont="1" applyBorder="1" applyAlignment="1">
      <alignment horizontal="center" vertical="center"/>
      <protection/>
    </xf>
    <xf numFmtId="175" fontId="54" fillId="34" borderId="13" xfId="49" applyNumberFormat="1" applyFont="1" applyFill="1" applyBorder="1" applyAlignment="1">
      <alignment vertical="center"/>
    </xf>
    <xf numFmtId="0" fontId="55" fillId="0" borderId="16" xfId="64" applyFont="1" applyBorder="1" applyAlignment="1">
      <alignment horizontal="left" vertical="center" wrapText="1" indent="1"/>
      <protection/>
    </xf>
    <xf numFmtId="0" fontId="54" fillId="33" borderId="10" xfId="64" applyFont="1" applyFill="1" applyBorder="1" applyAlignment="1">
      <alignment horizontal="center" vertical="center" wrapText="1"/>
      <protection/>
    </xf>
    <xf numFmtId="175" fontId="54" fillId="0" borderId="10" xfId="49" applyNumberFormat="1" applyFont="1" applyFill="1" applyBorder="1" applyAlignment="1">
      <alignment horizontal="center" vertical="center" wrapText="1"/>
    </xf>
    <xf numFmtId="0" fontId="55" fillId="0" borderId="0" xfId="64" applyFont="1">
      <alignment/>
      <protection/>
    </xf>
    <xf numFmtId="0" fontId="54" fillId="0" borderId="13" xfId="62" applyFont="1" applyFill="1" applyBorder="1" applyAlignment="1">
      <alignment horizontal="center" vertical="center" wrapText="1"/>
      <protection/>
    </xf>
    <xf numFmtId="0" fontId="54" fillId="0" borderId="17" xfId="62" applyFont="1" applyFill="1" applyBorder="1" applyAlignment="1">
      <alignment horizontal="center" vertical="center" wrapText="1"/>
      <protection/>
    </xf>
    <xf numFmtId="0" fontId="54" fillId="0" borderId="0" xfId="64" applyFont="1" applyAlignment="1">
      <alignment horizontal="center" vertical="center"/>
      <protection/>
    </xf>
    <xf numFmtId="175" fontId="54" fillId="0" borderId="0" xfId="49" applyNumberFormat="1" applyFont="1" applyFill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175" fontId="55" fillId="0" borderId="10" xfId="42" applyNumberFormat="1" applyFont="1" applyFill="1" applyBorder="1" applyAlignment="1">
      <alignment horizontal="center" vertical="center"/>
    </xf>
    <xf numFmtId="0" fontId="4" fillId="0" borderId="10" xfId="67" applyFont="1" applyBorder="1" applyAlignment="1">
      <alignment horizontal="center" vertical="center" wrapText="1"/>
      <protection/>
    </xf>
    <xf numFmtId="175" fontId="4" fillId="0" borderId="10" xfId="47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175" fontId="4" fillId="0" borderId="10" xfId="44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0" fontId="4" fillId="33" borderId="13" xfId="64" applyFont="1" applyFill="1" applyBorder="1" applyAlignment="1">
      <alignment horizontal="center" vertical="center" wrapText="1"/>
      <protection/>
    </xf>
    <xf numFmtId="0" fontId="4" fillId="0" borderId="13" xfId="64" applyFont="1" applyFill="1" applyBorder="1" applyAlignment="1">
      <alignment horizontal="center" vertical="center" wrapText="1"/>
      <protection/>
    </xf>
    <xf numFmtId="0" fontId="4" fillId="0" borderId="15" xfId="6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9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64" applyFont="1" applyBorder="1" applyAlignment="1">
      <alignment horizontal="left" vertical="center"/>
      <protection/>
    </xf>
    <xf numFmtId="0" fontId="55" fillId="0" borderId="0" xfId="64" applyFont="1" applyBorder="1" applyAlignment="1">
      <alignment horizontal="left" vertical="center"/>
      <protection/>
    </xf>
    <xf numFmtId="0" fontId="54" fillId="0" borderId="0" xfId="64" applyFont="1" applyFill="1" applyAlignment="1">
      <alignment horizontal="left" vertical="center" wrapText="1"/>
      <protection/>
    </xf>
    <xf numFmtId="0" fontId="54" fillId="0" borderId="20" xfId="64" applyFont="1" applyFill="1" applyBorder="1" applyAlignment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>
      <alignment horizontal="left" vertical="top" wrapText="1"/>
    </xf>
    <xf numFmtId="0" fontId="4" fillId="0" borderId="0" xfId="64" applyFont="1" applyFill="1" applyBorder="1" applyAlignment="1">
      <alignment horizontal="left" vertical="center" wrapText="1"/>
      <protection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4" fillId="0" borderId="0" xfId="62" applyFont="1" applyFill="1" applyAlignment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Dziesiętny 4 2" xfId="48"/>
    <cellStyle name="Dziesiętny 5" xfId="49"/>
    <cellStyle name="Excel Built-in Currency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rmalny 2" xfId="59"/>
    <cellStyle name="Normalny 2 2" xfId="60"/>
    <cellStyle name="Normalny 2 3" xfId="61"/>
    <cellStyle name="Normalny 3" xfId="62"/>
    <cellStyle name="Normalny 4" xfId="63"/>
    <cellStyle name="Normalny 5" xfId="64"/>
    <cellStyle name="Normalny 7" xfId="65"/>
    <cellStyle name="Normalny 7 2" xfId="66"/>
    <cellStyle name="Normalny_Arkusz1" xfId="67"/>
    <cellStyle name="Obliczenia" xfId="68"/>
    <cellStyle name="Followed Hyperlink" xfId="69"/>
    <cellStyle name="Percent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2 2" xfId="79"/>
    <cellStyle name="Walutowy 2 3" xfId="80"/>
    <cellStyle name="Walutowy 3" xfId="81"/>
    <cellStyle name="Walutowy 3 2" xfId="82"/>
    <cellStyle name="Walutowy 4" xfId="83"/>
    <cellStyle name="Walutowy 5" xfId="84"/>
    <cellStyle name="Walutowy 6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67"/>
  <sheetViews>
    <sheetView showGridLines="0" tabSelected="1" zoomScale="87" zoomScaleNormal="87" zoomScaleSheetLayoutView="85" zoomScalePageLayoutView="115" workbookViewId="0" topLeftCell="A34">
      <selection activeCell="C43" sqref="C43:E45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9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66</v>
      </c>
    </row>
    <row r="2" spans="3:5" ht="15">
      <c r="C2" s="18"/>
      <c r="D2" s="18" t="s">
        <v>64</v>
      </c>
      <c r="E2" s="18"/>
    </row>
    <row r="4" spans="3:4" ht="15">
      <c r="C4" s="9" t="s">
        <v>55</v>
      </c>
      <c r="D4" s="9" t="s">
        <v>104</v>
      </c>
    </row>
    <row r="6" spans="3:5" ht="30" customHeight="1">
      <c r="C6" s="9" t="s">
        <v>54</v>
      </c>
      <c r="D6" s="114" t="s">
        <v>105</v>
      </c>
      <c r="E6" s="114"/>
    </row>
    <row r="8" spans="3:5" ht="15">
      <c r="C8" s="21" t="s">
        <v>49</v>
      </c>
      <c r="D8" s="116"/>
      <c r="E8" s="100"/>
    </row>
    <row r="9" spans="3:5" ht="15">
      <c r="C9" s="21" t="s">
        <v>56</v>
      </c>
      <c r="D9" s="119"/>
      <c r="E9" s="120"/>
    </row>
    <row r="10" spans="3:5" ht="15">
      <c r="C10" s="21" t="s">
        <v>48</v>
      </c>
      <c r="D10" s="109"/>
      <c r="E10" s="110"/>
    </row>
    <row r="11" spans="3:5" ht="15">
      <c r="C11" s="21" t="s">
        <v>58</v>
      </c>
      <c r="D11" s="109"/>
      <c r="E11" s="110"/>
    </row>
    <row r="12" spans="3:5" ht="15">
      <c r="C12" s="21" t="s">
        <v>59</v>
      </c>
      <c r="D12" s="109"/>
      <c r="E12" s="110"/>
    </row>
    <row r="13" spans="3:5" ht="15">
      <c r="C13" s="21" t="s">
        <v>60</v>
      </c>
      <c r="D13" s="109"/>
      <c r="E13" s="110"/>
    </row>
    <row r="14" spans="3:5" ht="15">
      <c r="C14" s="21" t="s">
        <v>61</v>
      </c>
      <c r="D14" s="109"/>
      <c r="E14" s="110"/>
    </row>
    <row r="15" spans="3:5" ht="15">
      <c r="C15" s="21" t="s">
        <v>62</v>
      </c>
      <c r="D15" s="109"/>
      <c r="E15" s="110"/>
    </row>
    <row r="16" spans="3:5" ht="15">
      <c r="C16" s="21" t="s">
        <v>63</v>
      </c>
      <c r="D16" s="109"/>
      <c r="E16" s="110"/>
    </row>
    <row r="17" spans="4:5" ht="15">
      <c r="D17" s="6"/>
      <c r="E17" s="22"/>
    </row>
    <row r="18" spans="3:5" ht="15">
      <c r="C18" s="106" t="s">
        <v>57</v>
      </c>
      <c r="D18" s="112"/>
      <c r="E18" s="23"/>
    </row>
    <row r="19" spans="4:5" ht="15">
      <c r="D19" s="1"/>
      <c r="E19" s="23"/>
    </row>
    <row r="20" spans="3:5" ht="21" customHeight="1">
      <c r="C20" s="5" t="s">
        <v>17</v>
      </c>
      <c r="D20" s="24" t="s">
        <v>0</v>
      </c>
      <c r="E20" s="6"/>
    </row>
    <row r="21" spans="3:5" ht="15">
      <c r="C21" s="21" t="s">
        <v>24</v>
      </c>
      <c r="D21" s="25">
        <f>'część (1)'!H$6</f>
        <v>0</v>
      </c>
      <c r="E21" s="26"/>
    </row>
    <row r="22" spans="3:5" ht="15">
      <c r="C22" s="21" t="s">
        <v>25</v>
      </c>
      <c r="D22" s="25">
        <f>'część (2)'!H$6</f>
        <v>0</v>
      </c>
      <c r="E22" s="26"/>
    </row>
    <row r="23" spans="3:5" ht="15">
      <c r="C23" s="21" t="s">
        <v>26</v>
      </c>
      <c r="D23" s="25">
        <f>'część (3)'!H$6</f>
        <v>0</v>
      </c>
      <c r="E23" s="26"/>
    </row>
    <row r="24" spans="3:5" ht="15">
      <c r="C24" s="21" t="s">
        <v>27</v>
      </c>
      <c r="D24" s="25">
        <f>'część (4)'!H$6</f>
        <v>0</v>
      </c>
      <c r="E24" s="26"/>
    </row>
    <row r="25" spans="3:5" ht="15">
      <c r="C25" s="21" t="s">
        <v>28</v>
      </c>
      <c r="D25" s="25">
        <f>'część (5)'!H$6</f>
        <v>0</v>
      </c>
      <c r="E25" s="26"/>
    </row>
    <row r="26" spans="3:5" ht="15">
      <c r="C26" s="21" t="s">
        <v>29</v>
      </c>
      <c r="D26" s="25">
        <f>'część (6)'!H$6</f>
        <v>0</v>
      </c>
      <c r="E26" s="26"/>
    </row>
    <row r="27" spans="3:5" ht="15">
      <c r="C27" s="21" t="s">
        <v>30</v>
      </c>
      <c r="D27" s="25">
        <f>'część (7)'!H$6</f>
        <v>0</v>
      </c>
      <c r="E27" s="26"/>
    </row>
    <row r="28" spans="3:5" ht="15">
      <c r="C28" s="21" t="s">
        <v>31</v>
      </c>
      <c r="D28" s="25">
        <f>'część (8)'!H$6</f>
        <v>0</v>
      </c>
      <c r="E28" s="26"/>
    </row>
    <row r="29" spans="3:5" ht="15">
      <c r="C29" s="21" t="s">
        <v>32</v>
      </c>
      <c r="D29" s="25">
        <f>'część (9)'!H$6</f>
        <v>0</v>
      </c>
      <c r="E29" s="26"/>
    </row>
    <row r="30" spans="3:5" ht="15">
      <c r="C30" s="21" t="s">
        <v>33</v>
      </c>
      <c r="D30" s="25">
        <f>'część (10)'!H$6</f>
        <v>0</v>
      </c>
      <c r="E30" s="26"/>
    </row>
    <row r="31" spans="3:5" ht="15">
      <c r="C31" s="21" t="s">
        <v>34</v>
      </c>
      <c r="D31" s="25">
        <f>'część (11)'!H$6</f>
        <v>0</v>
      </c>
      <c r="E31" s="26"/>
    </row>
    <row r="32" spans="3:5" ht="15">
      <c r="C32" s="21" t="s">
        <v>35</v>
      </c>
      <c r="D32" s="25">
        <f>'część (12)'!H$6</f>
        <v>0</v>
      </c>
      <c r="E32" s="26"/>
    </row>
    <row r="33" spans="3:5" ht="15">
      <c r="C33" s="21" t="s">
        <v>36</v>
      </c>
      <c r="D33" s="25">
        <f>'część (13)'!H$6</f>
        <v>0</v>
      </c>
      <c r="E33" s="26"/>
    </row>
    <row r="34" spans="3:5" ht="15">
      <c r="C34" s="21" t="s">
        <v>37</v>
      </c>
      <c r="D34" s="25">
        <f>'część (14)'!H$6</f>
        <v>0</v>
      </c>
      <c r="E34" s="26"/>
    </row>
    <row r="35" spans="3:5" ht="15">
      <c r="C35" s="21" t="s">
        <v>38</v>
      </c>
      <c r="D35" s="25">
        <f>'część (15)'!H$6</f>
        <v>0</v>
      </c>
      <c r="E35" s="26"/>
    </row>
    <row r="36" spans="3:5" ht="15">
      <c r="C36" s="21" t="s">
        <v>39</v>
      </c>
      <c r="D36" s="25">
        <f>'część (16)'!H$6</f>
        <v>0</v>
      </c>
      <c r="E36" s="26"/>
    </row>
    <row r="37" spans="3:5" ht="15">
      <c r="C37" s="21" t="s">
        <v>40</v>
      </c>
      <c r="D37" s="25">
        <f>'część (17)'!H$6</f>
        <v>0</v>
      </c>
      <c r="E37" s="26"/>
    </row>
    <row r="38" spans="3:5" ht="15">
      <c r="C38" s="21" t="s">
        <v>41</v>
      </c>
      <c r="D38" s="25">
        <f>'część (18)'!H$6</f>
        <v>0</v>
      </c>
      <c r="E38" s="26"/>
    </row>
    <row r="39" spans="4:5" ht="15">
      <c r="D39" s="38"/>
      <c r="E39" s="26"/>
    </row>
    <row r="40" spans="2:5" ht="72.75" customHeight="1">
      <c r="B40" s="9" t="s">
        <v>1</v>
      </c>
      <c r="C40" s="106" t="s">
        <v>101</v>
      </c>
      <c r="D40" s="107"/>
      <c r="E40" s="107"/>
    </row>
    <row r="41" spans="2:5" ht="21" customHeight="1">
      <c r="B41" s="9" t="s">
        <v>2</v>
      </c>
      <c r="C41" s="112" t="s">
        <v>53</v>
      </c>
      <c r="D41" s="106"/>
      <c r="E41" s="113"/>
    </row>
    <row r="42" spans="2:5" ht="41.25" customHeight="1">
      <c r="B42" s="9" t="s">
        <v>3</v>
      </c>
      <c r="C42" s="111" t="s">
        <v>106</v>
      </c>
      <c r="D42" s="111"/>
      <c r="E42" s="111"/>
    </row>
    <row r="43" spans="2:5" s="27" customFormat="1" ht="63" customHeight="1">
      <c r="B43" s="27" t="s">
        <v>4</v>
      </c>
      <c r="C43" s="114" t="s">
        <v>107</v>
      </c>
      <c r="D43" s="114"/>
      <c r="E43" s="114"/>
    </row>
    <row r="44" spans="3:5" s="27" customFormat="1" ht="66" customHeight="1">
      <c r="C44" s="114" t="s">
        <v>108</v>
      </c>
      <c r="D44" s="114"/>
      <c r="E44" s="114"/>
    </row>
    <row r="45" spans="3:5" s="27" customFormat="1" ht="69" customHeight="1">
      <c r="C45" s="114" t="s">
        <v>184</v>
      </c>
      <c r="D45" s="114"/>
      <c r="E45" s="114"/>
    </row>
    <row r="46" spans="2:5" ht="36" customHeight="1">
      <c r="B46" s="27" t="s">
        <v>45</v>
      </c>
      <c r="C46" s="114" t="s">
        <v>22</v>
      </c>
      <c r="D46" s="115"/>
      <c r="E46" s="115"/>
    </row>
    <row r="47" spans="2:5" ht="32.25" customHeight="1">
      <c r="B47" s="27" t="s">
        <v>51</v>
      </c>
      <c r="C47" s="117" t="s">
        <v>46</v>
      </c>
      <c r="D47" s="118"/>
      <c r="E47" s="118"/>
    </row>
    <row r="48" spans="2:5" ht="39" customHeight="1">
      <c r="B48" s="27" t="s">
        <v>5</v>
      </c>
      <c r="C48" s="114" t="s">
        <v>47</v>
      </c>
      <c r="D48" s="115"/>
      <c r="E48" s="115"/>
    </row>
    <row r="49" spans="2:5" ht="96.75" customHeight="1">
      <c r="B49" s="27" t="s">
        <v>6</v>
      </c>
      <c r="C49" s="114" t="s">
        <v>100</v>
      </c>
      <c r="D49" s="114"/>
      <c r="E49" s="114"/>
    </row>
    <row r="50" spans="2:5" ht="22.5" customHeight="1">
      <c r="B50" s="27" t="s">
        <v>19</v>
      </c>
      <c r="C50" s="106" t="s">
        <v>194</v>
      </c>
      <c r="D50" s="106"/>
      <c r="E50" s="106"/>
    </row>
    <row r="51" spans="2:5" ht="18" customHeight="1">
      <c r="B51" s="9" t="s">
        <v>195</v>
      </c>
      <c r="C51" s="4" t="s">
        <v>7</v>
      </c>
      <c r="D51" s="1"/>
      <c r="E51" s="9"/>
    </row>
    <row r="52" spans="2:5" ht="18" customHeight="1">
      <c r="B52" s="29"/>
      <c r="C52" s="101" t="s">
        <v>20</v>
      </c>
      <c r="D52" s="102"/>
      <c r="E52" s="103"/>
    </row>
    <row r="53" spans="3:5" ht="18" customHeight="1">
      <c r="C53" s="101" t="s">
        <v>8</v>
      </c>
      <c r="D53" s="103"/>
      <c r="E53" s="21"/>
    </row>
    <row r="54" spans="3:5" ht="18" customHeight="1">
      <c r="C54" s="104"/>
      <c r="D54" s="105"/>
      <c r="E54" s="21"/>
    </row>
    <row r="55" spans="3:5" ht="18" customHeight="1">
      <c r="C55" s="104"/>
      <c r="D55" s="105"/>
      <c r="E55" s="21"/>
    </row>
    <row r="56" spans="3:5" ht="18" customHeight="1">
      <c r="C56" s="104"/>
      <c r="D56" s="105"/>
      <c r="E56" s="21"/>
    </row>
    <row r="57" spans="3:5" ht="18" customHeight="1">
      <c r="C57" s="31" t="s">
        <v>10</v>
      </c>
      <c r="D57" s="31"/>
      <c r="E57" s="7"/>
    </row>
    <row r="58" spans="3:5" ht="18" customHeight="1">
      <c r="C58" s="101" t="s">
        <v>21</v>
      </c>
      <c r="D58" s="102"/>
      <c r="E58" s="103"/>
    </row>
    <row r="59" spans="3:5" ht="18" customHeight="1">
      <c r="C59" s="32" t="s">
        <v>8</v>
      </c>
      <c r="D59" s="30" t="s">
        <v>9</v>
      </c>
      <c r="E59" s="33" t="s">
        <v>11</v>
      </c>
    </row>
    <row r="60" spans="3:5" ht="18" customHeight="1">
      <c r="C60" s="34"/>
      <c r="D60" s="30"/>
      <c r="E60" s="35"/>
    </row>
    <row r="61" spans="3:5" ht="18" customHeight="1">
      <c r="C61" s="34"/>
      <c r="D61" s="30"/>
      <c r="E61" s="35"/>
    </row>
    <row r="62" spans="3:5" ht="18" customHeight="1">
      <c r="C62" s="31"/>
      <c r="D62" s="31"/>
      <c r="E62" s="7"/>
    </row>
    <row r="63" spans="3:5" ht="18" customHeight="1">
      <c r="C63" s="101" t="s">
        <v>23</v>
      </c>
      <c r="D63" s="102"/>
      <c r="E63" s="103"/>
    </row>
    <row r="64" spans="3:5" ht="18" customHeight="1">
      <c r="C64" s="101" t="s">
        <v>12</v>
      </c>
      <c r="D64" s="103"/>
      <c r="E64" s="21"/>
    </row>
    <row r="65" spans="3:5" ht="18" customHeight="1">
      <c r="C65" s="100"/>
      <c r="D65" s="100"/>
      <c r="E65" s="21"/>
    </row>
    <row r="66" spans="3:5" ht="34.5" customHeight="1">
      <c r="C66" s="20"/>
      <c r="D66" s="28"/>
      <c r="E66" s="28"/>
    </row>
    <row r="67" spans="3:5" ht="21" customHeight="1">
      <c r="C67" s="4"/>
      <c r="D67" s="108" t="s">
        <v>109</v>
      </c>
      <c r="E67" s="108"/>
    </row>
  </sheetData>
  <sheetProtection/>
  <mergeCells count="32">
    <mergeCell ref="C47:E47"/>
    <mergeCell ref="D9:E9"/>
    <mergeCell ref="C49:E49"/>
    <mergeCell ref="C54:D54"/>
    <mergeCell ref="C53:D53"/>
    <mergeCell ref="C48:E48"/>
    <mergeCell ref="C64:D64"/>
    <mergeCell ref="D6:E6"/>
    <mergeCell ref="D13:E13"/>
    <mergeCell ref="C18:D18"/>
    <mergeCell ref="D11:E11"/>
    <mergeCell ref="D14:E14"/>
    <mergeCell ref="C63:E63"/>
    <mergeCell ref="C56:D56"/>
    <mergeCell ref="D10:E10"/>
    <mergeCell ref="C46:E46"/>
    <mergeCell ref="D8:E8"/>
    <mergeCell ref="D15:E15"/>
    <mergeCell ref="C58:E58"/>
    <mergeCell ref="C50:E50"/>
    <mergeCell ref="D16:E16"/>
    <mergeCell ref="C43:E43"/>
    <mergeCell ref="C65:D65"/>
    <mergeCell ref="C52:E52"/>
    <mergeCell ref="C55:D55"/>
    <mergeCell ref="C40:E40"/>
    <mergeCell ref="D67:E67"/>
    <mergeCell ref="D12:E12"/>
    <mergeCell ref="C42:E42"/>
    <mergeCell ref="C41:E41"/>
    <mergeCell ref="C44:E44"/>
    <mergeCell ref="C45:E4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87" zoomScaleNormal="87" zoomScalePageLayoutView="80" workbookViewId="0" topLeftCell="A1">
      <selection activeCell="G25" sqref="G25"/>
    </sheetView>
  </sheetViews>
  <sheetFormatPr defaultColWidth="9.00390625" defaultRowHeight="12.75"/>
  <cols>
    <col min="1" max="1" width="4.75390625" style="1" customWidth="1"/>
    <col min="2" max="2" width="16.00390625" style="1" customWidth="1"/>
    <col min="3" max="3" width="22.00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9" width="17.375" style="1" customWidth="1"/>
    <col min="10" max="10" width="21.75390625" style="1" customWidth="1"/>
    <col min="11" max="11" width="17.875" style="1" customWidth="1"/>
    <col min="12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DFP.271.41.2018.AJ</v>
      </c>
      <c r="N1" s="37" t="s">
        <v>67</v>
      </c>
      <c r="S1" s="2"/>
      <c r="T1" s="2"/>
    </row>
    <row r="2" spans="7:9" ht="15">
      <c r="G2" s="112"/>
      <c r="H2" s="112"/>
      <c r="I2" s="112"/>
    </row>
    <row r="3" ht="15">
      <c r="N3" s="37" t="s">
        <v>71</v>
      </c>
    </row>
    <row r="4" spans="2:17" ht="15">
      <c r="B4" s="4" t="s">
        <v>13</v>
      </c>
      <c r="C4" s="5">
        <v>9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21">
        <f>SUM(N11:N11)</f>
        <v>0</v>
      </c>
      <c r="I6" s="12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50</v>
      </c>
      <c r="B10" s="5" t="s">
        <v>14</v>
      </c>
      <c r="C10" s="5" t="s">
        <v>15</v>
      </c>
      <c r="D10" s="5" t="s">
        <v>72</v>
      </c>
      <c r="E10" s="36" t="s">
        <v>75</v>
      </c>
      <c r="F10" s="14"/>
      <c r="G10" s="5" t="str">
        <f>"Nazwa handlowa /
"&amp;C10&amp;" / 
"&amp;D10</f>
        <v>Nazwa handlowa /
Dawka / 
Postać/ Opakowanie</v>
      </c>
      <c r="H10" s="5" t="s">
        <v>68</v>
      </c>
      <c r="I10" s="5" t="str">
        <f>B10</f>
        <v>Skład</v>
      </c>
      <c r="J10" s="5" t="s">
        <v>188</v>
      </c>
      <c r="K10" s="5" t="s">
        <v>42</v>
      </c>
      <c r="L10" s="5" t="s">
        <v>43</v>
      </c>
      <c r="M10" s="5" t="s">
        <v>44</v>
      </c>
      <c r="N10" s="5" t="s">
        <v>16</v>
      </c>
    </row>
    <row r="11" spans="1:14" ht="150">
      <c r="A11" s="21" t="s">
        <v>1</v>
      </c>
      <c r="B11" s="70" t="s">
        <v>200</v>
      </c>
      <c r="C11" s="69" t="s">
        <v>149</v>
      </c>
      <c r="D11" s="69" t="s">
        <v>150</v>
      </c>
      <c r="E11" s="57">
        <v>1200</v>
      </c>
      <c r="F11" s="42" t="s">
        <v>151</v>
      </c>
      <c r="G11" s="15" t="s">
        <v>99</v>
      </c>
      <c r="H11" s="15"/>
      <c r="I11" s="15"/>
      <c r="J11" s="15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3" ht="15">
      <c r="B12" s="127" t="s">
        <v>183</v>
      </c>
      <c r="C12" s="128"/>
    </row>
    <row r="13" ht="15">
      <c r="B13" s="2"/>
    </row>
  </sheetData>
  <sheetProtection/>
  <mergeCells count="3">
    <mergeCell ref="G2:I2"/>
    <mergeCell ref="H6:I6"/>
    <mergeCell ref="B12:C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87" zoomScaleNormal="87" zoomScalePageLayoutView="80" workbookViewId="0" topLeftCell="A7">
      <selection activeCell="N29" sqref="N29"/>
    </sheetView>
  </sheetViews>
  <sheetFormatPr defaultColWidth="9.00390625" defaultRowHeight="12.75"/>
  <cols>
    <col min="1" max="1" width="4.75390625" style="1" customWidth="1"/>
    <col min="2" max="2" width="17.00390625" style="1" customWidth="1"/>
    <col min="3" max="3" width="11.125" style="1" customWidth="1"/>
    <col min="4" max="4" width="23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DFP.271.41.2018.AJ</v>
      </c>
      <c r="N1" s="37" t="s">
        <v>67</v>
      </c>
      <c r="S1" s="2"/>
      <c r="T1" s="2"/>
    </row>
    <row r="2" spans="7:9" ht="15">
      <c r="G2" s="112"/>
      <c r="H2" s="112"/>
      <c r="I2" s="112"/>
    </row>
    <row r="3" ht="15">
      <c r="N3" s="37" t="s">
        <v>71</v>
      </c>
    </row>
    <row r="4" spans="2:17" ht="15">
      <c r="B4" s="4" t="s">
        <v>13</v>
      </c>
      <c r="C4" s="5">
        <v>10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21">
        <f>SUM(N11:N11)</f>
        <v>0</v>
      </c>
      <c r="I6" s="12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50</v>
      </c>
      <c r="B10" s="5" t="s">
        <v>14</v>
      </c>
      <c r="C10" s="5" t="s">
        <v>15</v>
      </c>
      <c r="D10" s="5" t="s">
        <v>65</v>
      </c>
      <c r="E10" s="36" t="s">
        <v>75</v>
      </c>
      <c r="F10" s="14"/>
      <c r="G10" s="5" t="str">
        <f>"Nazwa handlowa /
"&amp;C10&amp;" / 
"&amp;D10</f>
        <v>Nazwa handlowa /
Dawka / 
Postać /Opakowanie</v>
      </c>
      <c r="H10" s="5" t="s">
        <v>68</v>
      </c>
      <c r="I10" s="5" t="str">
        <f>B10</f>
        <v>Skład</v>
      </c>
      <c r="J10" s="5" t="s">
        <v>188</v>
      </c>
      <c r="K10" s="5" t="s">
        <v>42</v>
      </c>
      <c r="L10" s="5" t="s">
        <v>43</v>
      </c>
      <c r="M10" s="5" t="s">
        <v>44</v>
      </c>
      <c r="N10" s="5" t="s">
        <v>16</v>
      </c>
    </row>
    <row r="11" spans="1:14" ht="45">
      <c r="A11" s="21" t="s">
        <v>1</v>
      </c>
      <c r="B11" s="43" t="s">
        <v>152</v>
      </c>
      <c r="C11" s="43" t="s">
        <v>153</v>
      </c>
      <c r="D11" s="43" t="s">
        <v>86</v>
      </c>
      <c r="E11" s="44">
        <v>50</v>
      </c>
      <c r="F11" s="42" t="s">
        <v>52</v>
      </c>
      <c r="G11" s="15" t="s">
        <v>99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spans="2:17" ht="30" customHeight="1">
      <c r="B13" s="129" t="s">
        <v>154</v>
      </c>
      <c r="C13" s="129"/>
      <c r="D13" s="129"/>
      <c r="E13" s="1"/>
      <c r="L13" s="3"/>
      <c r="Q13" s="1"/>
    </row>
    <row r="14" spans="5:17" ht="32.25" customHeight="1">
      <c r="E14" s="1"/>
      <c r="L14" s="3"/>
      <c r="Q14" s="1"/>
    </row>
    <row r="15" spans="5:17" ht="15">
      <c r="E15" s="1"/>
      <c r="L15" s="3"/>
      <c r="Q15" s="1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87" zoomScaleNormal="87" zoomScalePageLayoutView="85" workbookViewId="0" topLeftCell="A1">
      <selection activeCell="N26" sqref="N26"/>
    </sheetView>
  </sheetViews>
  <sheetFormatPr defaultColWidth="9.00390625" defaultRowHeight="12.75"/>
  <cols>
    <col min="1" max="1" width="4.75390625" style="1" customWidth="1"/>
    <col min="2" max="2" width="13.00390625" style="1" customWidth="1"/>
    <col min="3" max="3" width="9.625" style="1" customWidth="1"/>
    <col min="4" max="4" width="21.87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DFP.271.41.2018.AJ</v>
      </c>
      <c r="N1" s="37" t="s">
        <v>67</v>
      </c>
      <c r="S1" s="2"/>
      <c r="T1" s="2"/>
    </row>
    <row r="2" spans="7:9" ht="15">
      <c r="G2" s="112"/>
      <c r="H2" s="112"/>
      <c r="I2" s="112"/>
    </row>
    <row r="3" ht="15">
      <c r="N3" s="37" t="s">
        <v>71</v>
      </c>
    </row>
    <row r="4" spans="2:17" ht="15">
      <c r="B4" s="4" t="s">
        <v>13</v>
      </c>
      <c r="C4" s="5">
        <v>11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21">
        <f>SUM(N11:N11)</f>
        <v>0</v>
      </c>
      <c r="I6" s="12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50</v>
      </c>
      <c r="B10" s="5" t="s">
        <v>14</v>
      </c>
      <c r="C10" s="5" t="s">
        <v>15</v>
      </c>
      <c r="D10" s="5" t="s">
        <v>65</v>
      </c>
      <c r="E10" s="36" t="s">
        <v>70</v>
      </c>
      <c r="F10" s="14"/>
      <c r="G10" s="5" t="str">
        <f>"Nazwa handlowa /
"&amp;C10&amp;" / 
"&amp;D10</f>
        <v>Nazwa handlowa /
Dawka / 
Postać /Opakowanie</v>
      </c>
      <c r="H10" s="5" t="s">
        <v>68</v>
      </c>
      <c r="I10" s="5" t="str">
        <f>B10</f>
        <v>Skład</v>
      </c>
      <c r="J10" s="5" t="s">
        <v>188</v>
      </c>
      <c r="K10" s="5" t="s">
        <v>42</v>
      </c>
      <c r="L10" s="5" t="s">
        <v>43</v>
      </c>
      <c r="M10" s="5" t="s">
        <v>44</v>
      </c>
      <c r="N10" s="5" t="s">
        <v>16</v>
      </c>
    </row>
    <row r="11" spans="1:14" ht="45">
      <c r="A11" s="21" t="s">
        <v>1</v>
      </c>
      <c r="B11" s="39" t="s">
        <v>155</v>
      </c>
      <c r="C11" s="39" t="s">
        <v>92</v>
      </c>
      <c r="D11" s="39" t="s">
        <v>156</v>
      </c>
      <c r="E11" s="57">
        <v>300</v>
      </c>
      <c r="F11" s="42" t="s">
        <v>52</v>
      </c>
      <c r="G11" s="15" t="s">
        <v>99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spans="2:4" ht="22.5" customHeight="1">
      <c r="B13" s="129" t="s">
        <v>154</v>
      </c>
      <c r="C13" s="129"/>
      <c r="D13" s="129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87" zoomScaleNormal="87" zoomScalePageLayoutView="80" workbookViewId="0" topLeftCell="A5">
      <selection activeCell="H18" sqref="H18"/>
    </sheetView>
  </sheetViews>
  <sheetFormatPr defaultColWidth="9.00390625" defaultRowHeight="12.75"/>
  <cols>
    <col min="1" max="1" width="4.75390625" style="1" customWidth="1"/>
    <col min="2" max="2" width="19.00390625" style="1" customWidth="1"/>
    <col min="3" max="3" width="12.75390625" style="1" customWidth="1"/>
    <col min="4" max="4" width="22.87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DFP.271.41.2018.AJ</v>
      </c>
      <c r="N1" s="37" t="s">
        <v>67</v>
      </c>
      <c r="S1" s="2"/>
      <c r="T1" s="2"/>
    </row>
    <row r="2" spans="7:9" ht="15">
      <c r="G2" s="112"/>
      <c r="H2" s="112"/>
      <c r="I2" s="112"/>
    </row>
    <row r="3" ht="15">
      <c r="N3" s="37" t="s">
        <v>71</v>
      </c>
    </row>
    <row r="4" spans="2:17" ht="15">
      <c r="B4" s="4" t="s">
        <v>13</v>
      </c>
      <c r="C4" s="5">
        <v>12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21">
        <f>SUM(N11:N13)</f>
        <v>0</v>
      </c>
      <c r="I6" s="12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50</v>
      </c>
      <c r="B10" s="5" t="s">
        <v>14</v>
      </c>
      <c r="C10" s="5" t="s">
        <v>15</v>
      </c>
      <c r="D10" s="5" t="s">
        <v>72</v>
      </c>
      <c r="E10" s="36" t="s">
        <v>70</v>
      </c>
      <c r="F10" s="14"/>
      <c r="G10" s="5" t="str">
        <f>"Nazwa handlowa /
"&amp;C10&amp;" / 
"&amp;D10</f>
        <v>Nazwa handlowa /
Dawka / 
Postać/ Opakowanie</v>
      </c>
      <c r="H10" s="5" t="s">
        <v>189</v>
      </c>
      <c r="I10" s="5" t="str">
        <f>B10</f>
        <v>Skład</v>
      </c>
      <c r="J10" s="5" t="s">
        <v>188</v>
      </c>
      <c r="K10" s="96" t="s">
        <v>42</v>
      </c>
      <c r="L10" s="5" t="s">
        <v>43</v>
      </c>
      <c r="M10" s="5" t="s">
        <v>44</v>
      </c>
      <c r="N10" s="5" t="s">
        <v>16</v>
      </c>
    </row>
    <row r="11" spans="1:14" ht="120">
      <c r="A11" s="21" t="s">
        <v>1</v>
      </c>
      <c r="B11" s="99" t="s">
        <v>202</v>
      </c>
      <c r="C11" s="71" t="s">
        <v>157</v>
      </c>
      <c r="D11" s="72" t="s">
        <v>158</v>
      </c>
      <c r="E11" s="73">
        <v>50</v>
      </c>
      <c r="F11" s="42" t="s">
        <v>52</v>
      </c>
      <c r="G11" s="15" t="s">
        <v>99</v>
      </c>
      <c r="H11" s="15"/>
      <c r="I11" s="15"/>
      <c r="J11" s="16"/>
      <c r="K11" s="94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20">
      <c r="A12" s="21" t="s">
        <v>2</v>
      </c>
      <c r="B12" s="98" t="s">
        <v>201</v>
      </c>
      <c r="C12" s="71" t="s">
        <v>159</v>
      </c>
      <c r="D12" s="74" t="s">
        <v>158</v>
      </c>
      <c r="E12" s="75">
        <v>50</v>
      </c>
      <c r="F12" s="42" t="s">
        <v>52</v>
      </c>
      <c r="G12" s="15" t="s">
        <v>99</v>
      </c>
      <c r="H12" s="15"/>
      <c r="I12" s="15"/>
      <c r="J12" s="95"/>
      <c r="K12" s="94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120">
      <c r="A13" s="21" t="s">
        <v>3</v>
      </c>
      <c r="B13" s="98" t="s">
        <v>201</v>
      </c>
      <c r="C13" s="76" t="s">
        <v>160</v>
      </c>
      <c r="D13" s="74" t="s">
        <v>158</v>
      </c>
      <c r="E13" s="75">
        <v>50</v>
      </c>
      <c r="F13" s="42" t="s">
        <v>52</v>
      </c>
      <c r="G13" s="15" t="s">
        <v>99</v>
      </c>
      <c r="H13" s="15"/>
      <c r="I13" s="15"/>
      <c r="J13" s="16"/>
      <c r="K13" s="94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2:4" ht="30" customHeight="1">
      <c r="B14" s="112" t="s">
        <v>102</v>
      </c>
      <c r="C14" s="112"/>
      <c r="D14" s="112"/>
    </row>
    <row r="15" ht="15">
      <c r="B15" s="2"/>
    </row>
  </sheetData>
  <sheetProtection/>
  <mergeCells count="3">
    <mergeCell ref="G2:I2"/>
    <mergeCell ref="H6:I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0" workbookViewId="0" topLeftCell="A4">
      <selection activeCell="J16" sqref="J16"/>
    </sheetView>
  </sheetViews>
  <sheetFormatPr defaultColWidth="9.00390625" defaultRowHeight="12.75"/>
  <cols>
    <col min="1" max="1" width="4.75390625" style="1" customWidth="1"/>
    <col min="2" max="2" width="18.625" style="1" customWidth="1"/>
    <col min="3" max="3" width="9.625" style="1" customWidth="1"/>
    <col min="4" max="4" width="21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DFP.271.41.2018.AJ</v>
      </c>
      <c r="N1" s="37" t="s">
        <v>67</v>
      </c>
      <c r="S1" s="2"/>
      <c r="T1" s="2"/>
    </row>
    <row r="2" spans="7:9" ht="15">
      <c r="G2" s="112"/>
      <c r="H2" s="112"/>
      <c r="I2" s="112"/>
    </row>
    <row r="3" ht="15">
      <c r="N3" s="37" t="s">
        <v>71</v>
      </c>
    </row>
    <row r="4" spans="2:17" ht="15">
      <c r="B4" s="4" t="s">
        <v>13</v>
      </c>
      <c r="C4" s="5">
        <v>13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21">
        <f>SUM(N11:N11)</f>
        <v>0</v>
      </c>
      <c r="I6" s="12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50</v>
      </c>
      <c r="B10" s="5" t="s">
        <v>14</v>
      </c>
      <c r="C10" s="5" t="s">
        <v>15</v>
      </c>
      <c r="D10" s="5" t="s">
        <v>72</v>
      </c>
      <c r="E10" s="36" t="s">
        <v>70</v>
      </c>
      <c r="F10" s="14"/>
      <c r="G10" s="5" t="str">
        <f>"Nazwa handlowa /
"&amp;C10&amp;" / 
"&amp;D10</f>
        <v>Nazwa handlowa /
Dawka / 
Postać/ Opakowanie</v>
      </c>
      <c r="H10" s="5" t="s">
        <v>189</v>
      </c>
      <c r="I10" s="5" t="str">
        <f>B10</f>
        <v>Skład</v>
      </c>
      <c r="J10" s="5" t="s">
        <v>188</v>
      </c>
      <c r="K10" s="5" t="s">
        <v>42</v>
      </c>
      <c r="L10" s="5" t="s">
        <v>43</v>
      </c>
      <c r="M10" s="5" t="s">
        <v>44</v>
      </c>
      <c r="N10" s="5" t="s">
        <v>16</v>
      </c>
    </row>
    <row r="11" spans="1:14" ht="345">
      <c r="A11" s="21" t="s">
        <v>1</v>
      </c>
      <c r="B11" s="77" t="s">
        <v>161</v>
      </c>
      <c r="C11" s="77" t="s">
        <v>162</v>
      </c>
      <c r="D11" s="77" t="s">
        <v>163</v>
      </c>
      <c r="E11" s="78">
        <v>12</v>
      </c>
      <c r="F11" s="42" t="s">
        <v>164</v>
      </c>
      <c r="G11" s="15" t="s">
        <v>99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ht="15">
      <c r="B13" s="79" t="s">
        <v>165</v>
      </c>
    </row>
    <row r="15" spans="2:7" ht="30" customHeight="1">
      <c r="B15" s="130"/>
      <c r="C15" s="112"/>
      <c r="D15" s="112"/>
      <c r="E15" s="112"/>
      <c r="F15" s="112"/>
      <c r="G15" s="112"/>
    </row>
    <row r="16" spans="2:7" ht="195" customHeight="1">
      <c r="B16" s="112"/>
      <c r="C16" s="112"/>
      <c r="D16" s="112"/>
      <c r="E16" s="112"/>
      <c r="F16" s="112"/>
      <c r="G16" s="112"/>
    </row>
  </sheetData>
  <sheetProtection/>
  <mergeCells count="3">
    <mergeCell ref="G2:I2"/>
    <mergeCell ref="H6:I6"/>
    <mergeCell ref="B15:G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87" zoomScaleNormal="87" zoomScalePageLayoutView="80" workbookViewId="0" topLeftCell="A10">
      <selection activeCell="L22" sqref="L22"/>
    </sheetView>
  </sheetViews>
  <sheetFormatPr defaultColWidth="9.00390625" defaultRowHeight="12.75"/>
  <cols>
    <col min="1" max="1" width="4.75390625" style="1" customWidth="1"/>
    <col min="2" max="2" width="16.375" style="1" customWidth="1"/>
    <col min="3" max="3" width="9.375" style="1" customWidth="1"/>
    <col min="4" max="4" width="22.00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DFP.271.41.2018.AJ</v>
      </c>
      <c r="N1" s="37" t="s">
        <v>67</v>
      </c>
      <c r="S1" s="2"/>
      <c r="T1" s="2"/>
    </row>
    <row r="2" spans="7:9" ht="15">
      <c r="G2" s="112"/>
      <c r="H2" s="112"/>
      <c r="I2" s="112"/>
    </row>
    <row r="3" ht="15">
      <c r="N3" s="37" t="s">
        <v>71</v>
      </c>
    </row>
    <row r="4" spans="2:17" ht="15">
      <c r="B4" s="4" t="s">
        <v>13</v>
      </c>
      <c r="C4" s="5">
        <v>14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21">
        <f>SUM(N11:N13)</f>
        <v>0</v>
      </c>
      <c r="I6" s="12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1.25">
      <c r="A10" s="5" t="s">
        <v>50</v>
      </c>
      <c r="B10" s="5" t="s">
        <v>14</v>
      </c>
      <c r="C10" s="5" t="s">
        <v>15</v>
      </c>
      <c r="D10" s="5" t="s">
        <v>73</v>
      </c>
      <c r="E10" s="36" t="s">
        <v>70</v>
      </c>
      <c r="F10" s="14"/>
      <c r="G10" s="5" t="str">
        <f>"Nazwa handlowa /
"&amp;C10&amp;" / 
"&amp;D10</f>
        <v>Nazwa handlowa /
Dawka / 
Postać/Opakowanie</v>
      </c>
      <c r="H10" s="5" t="s">
        <v>189</v>
      </c>
      <c r="I10" s="5" t="str">
        <f>B10</f>
        <v>Skład</v>
      </c>
      <c r="J10" s="5" t="s">
        <v>188</v>
      </c>
      <c r="K10" s="5" t="s">
        <v>42</v>
      </c>
      <c r="L10" s="5" t="s">
        <v>43</v>
      </c>
      <c r="M10" s="5" t="s">
        <v>44</v>
      </c>
      <c r="N10" s="5" t="s">
        <v>16</v>
      </c>
    </row>
    <row r="11" spans="1:14" ht="75">
      <c r="A11" s="21" t="s">
        <v>1</v>
      </c>
      <c r="B11" s="80" t="s">
        <v>166</v>
      </c>
      <c r="C11" s="80" t="s">
        <v>167</v>
      </c>
      <c r="D11" s="81" t="s">
        <v>168</v>
      </c>
      <c r="E11" s="44">
        <v>180</v>
      </c>
      <c r="F11" s="42" t="s">
        <v>52</v>
      </c>
      <c r="G11" s="15" t="s">
        <v>99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75">
      <c r="A12" s="21" t="s">
        <v>2</v>
      </c>
      <c r="B12" s="80" t="s">
        <v>166</v>
      </c>
      <c r="C12" s="80" t="s">
        <v>169</v>
      </c>
      <c r="D12" s="81" t="s">
        <v>168</v>
      </c>
      <c r="E12" s="44">
        <v>180</v>
      </c>
      <c r="F12" s="42" t="s">
        <v>52</v>
      </c>
      <c r="G12" s="15" t="s">
        <v>99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135">
      <c r="A13" s="21" t="s">
        <v>3</v>
      </c>
      <c r="B13" s="80" t="s">
        <v>170</v>
      </c>
      <c r="C13" s="80" t="s">
        <v>171</v>
      </c>
      <c r="D13" s="81" t="s">
        <v>168</v>
      </c>
      <c r="E13" s="44">
        <v>280</v>
      </c>
      <c r="F13" s="42" t="s">
        <v>52</v>
      </c>
      <c r="G13" s="15" t="s">
        <v>99</v>
      </c>
      <c r="H13" s="21"/>
      <c r="I13" s="21"/>
      <c r="J13" s="21"/>
      <c r="K13" s="21"/>
      <c r="L13" s="15" t="str">
        <f>IF(K13=0,"0,00",IF(K13&gt;0,ROUND(E13/K13,2)))</f>
        <v>0,00</v>
      </c>
      <c r="M13" s="21"/>
      <c r="N13" s="17">
        <f>ROUND(L13*ROUND(M13,2),2)</f>
        <v>0</v>
      </c>
    </row>
    <row r="14" ht="15">
      <c r="B14" s="2"/>
    </row>
    <row r="15" spans="2:6" ht="15">
      <c r="B15" s="131" t="s">
        <v>190</v>
      </c>
      <c r="C15" s="131"/>
      <c r="D15" s="131"/>
      <c r="E15" s="131"/>
      <c r="F15" s="131"/>
    </row>
    <row r="16" spans="2:7" ht="105" customHeight="1">
      <c r="B16" s="106" t="s">
        <v>196</v>
      </c>
      <c r="C16" s="106"/>
      <c r="D16" s="106"/>
      <c r="E16" s="106"/>
      <c r="F16" s="106"/>
      <c r="G16" s="106"/>
    </row>
    <row r="17" spans="2:6" ht="15">
      <c r="B17" s="82"/>
      <c r="C17" s="82"/>
      <c r="D17" s="82"/>
      <c r="E17" s="83"/>
      <c r="F17" s="82"/>
    </row>
  </sheetData>
  <sheetProtection/>
  <mergeCells count="4">
    <mergeCell ref="G2:I2"/>
    <mergeCell ref="H6:I6"/>
    <mergeCell ref="B15:F15"/>
    <mergeCell ref="B16:G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87" zoomScaleNormal="87" zoomScalePageLayoutView="80" workbookViewId="0" topLeftCell="A1">
      <selection activeCell="L15" sqref="L15"/>
    </sheetView>
  </sheetViews>
  <sheetFormatPr defaultColWidth="9.00390625" defaultRowHeight="12.75"/>
  <cols>
    <col min="1" max="1" width="4.75390625" style="1" customWidth="1"/>
    <col min="2" max="2" width="19.625" style="1" customWidth="1"/>
    <col min="3" max="3" width="14.75390625" style="1" customWidth="1"/>
    <col min="4" max="4" width="21.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DFP.271.41.2018.AJ</v>
      </c>
      <c r="N1" s="37" t="s">
        <v>67</v>
      </c>
      <c r="S1" s="2"/>
      <c r="T1" s="2"/>
    </row>
    <row r="2" spans="7:9" ht="15">
      <c r="G2" s="112"/>
      <c r="H2" s="112"/>
      <c r="I2" s="112"/>
    </row>
    <row r="3" ht="15">
      <c r="N3" s="37" t="s">
        <v>71</v>
      </c>
    </row>
    <row r="4" spans="2:17" ht="15">
      <c r="B4" s="4" t="s">
        <v>13</v>
      </c>
      <c r="C4" s="5">
        <v>15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21">
        <f>SUM(N11:N11)</f>
        <v>0</v>
      </c>
      <c r="I6" s="12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50</v>
      </c>
      <c r="B10" s="5" t="s">
        <v>14</v>
      </c>
      <c r="C10" s="5" t="s">
        <v>15</v>
      </c>
      <c r="D10" s="5" t="s">
        <v>73</v>
      </c>
      <c r="E10" s="36" t="s">
        <v>70</v>
      </c>
      <c r="F10" s="14"/>
      <c r="G10" s="5" t="str">
        <f>"Nazwa handlowa /
"&amp;C10&amp;" / 
"&amp;D10</f>
        <v>Nazwa handlowa /
Dawka / 
Postać/Opakowanie</v>
      </c>
      <c r="H10" s="5" t="s">
        <v>191</v>
      </c>
      <c r="I10" s="5" t="str">
        <f>B10</f>
        <v>Skład</v>
      </c>
      <c r="J10" s="5" t="s">
        <v>192</v>
      </c>
      <c r="K10" s="5" t="s">
        <v>42</v>
      </c>
      <c r="L10" s="5" t="s">
        <v>43</v>
      </c>
      <c r="M10" s="5" t="s">
        <v>44</v>
      </c>
      <c r="N10" s="5" t="s">
        <v>16</v>
      </c>
    </row>
    <row r="11" spans="1:14" ht="182.25" customHeight="1">
      <c r="A11" s="21" t="s">
        <v>1</v>
      </c>
      <c r="B11" s="84" t="s">
        <v>172</v>
      </c>
      <c r="C11" s="84" t="s">
        <v>173</v>
      </c>
      <c r="D11" s="85" t="s">
        <v>174</v>
      </c>
      <c r="E11" s="86">
        <v>150</v>
      </c>
      <c r="F11" s="42" t="s">
        <v>52</v>
      </c>
      <c r="G11" s="15" t="s">
        <v>99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spans="3:17" ht="15">
      <c r="C13" s="23"/>
      <c r="E13" s="1"/>
      <c r="O13" s="3"/>
      <c r="Q1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B1">
      <selection activeCell="P23" sqref="P23"/>
    </sheetView>
  </sheetViews>
  <sheetFormatPr defaultColWidth="9.00390625" defaultRowHeight="12.75"/>
  <cols>
    <col min="1" max="1" width="4.75390625" style="1" customWidth="1"/>
    <col min="2" max="2" width="18.75390625" style="1" customWidth="1"/>
    <col min="3" max="3" width="10.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DFP.271.41.2018.AJ</v>
      </c>
      <c r="N1" s="37" t="s">
        <v>67</v>
      </c>
      <c r="S1" s="2"/>
      <c r="T1" s="2"/>
    </row>
    <row r="2" spans="7:9" ht="15">
      <c r="G2" s="112"/>
      <c r="H2" s="112"/>
      <c r="I2" s="112"/>
    </row>
    <row r="3" ht="15">
      <c r="N3" s="37" t="s">
        <v>71</v>
      </c>
    </row>
    <row r="4" spans="2:17" ht="15">
      <c r="B4" s="4" t="s">
        <v>13</v>
      </c>
      <c r="C4" s="5">
        <v>16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21">
        <f>SUM(N11:N11)</f>
        <v>0</v>
      </c>
      <c r="I6" s="12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50</v>
      </c>
      <c r="B10" s="5" t="s">
        <v>14</v>
      </c>
      <c r="C10" s="5" t="s">
        <v>15</v>
      </c>
      <c r="D10" s="5" t="s">
        <v>65</v>
      </c>
      <c r="E10" s="36" t="s">
        <v>70</v>
      </c>
      <c r="F10" s="14"/>
      <c r="G10" s="5" t="str">
        <f>"Nazwa handlowa /
"&amp;C10&amp;" / 
"&amp;D10</f>
        <v>Nazwa handlowa /
Dawka / 
Postać /Opakowanie</v>
      </c>
      <c r="H10" s="5" t="s">
        <v>189</v>
      </c>
      <c r="I10" s="5" t="str">
        <f>B10</f>
        <v>Skład</v>
      </c>
      <c r="J10" s="5" t="s">
        <v>193</v>
      </c>
      <c r="K10" s="5" t="s">
        <v>42</v>
      </c>
      <c r="L10" s="5" t="s">
        <v>43</v>
      </c>
      <c r="M10" s="5" t="s">
        <v>44</v>
      </c>
      <c r="N10" s="5" t="s">
        <v>16</v>
      </c>
    </row>
    <row r="11" spans="1:14" ht="165">
      <c r="A11" s="21" t="s">
        <v>1</v>
      </c>
      <c r="B11" s="87" t="s">
        <v>175</v>
      </c>
      <c r="C11" s="87" t="s">
        <v>176</v>
      </c>
      <c r="D11" s="87" t="s">
        <v>177</v>
      </c>
      <c r="E11" s="88">
        <v>70</v>
      </c>
      <c r="F11" s="42" t="s">
        <v>52</v>
      </c>
      <c r="G11" s="15" t="s">
        <v>99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9"/>
  <sheetViews>
    <sheetView showGridLines="0" zoomScale="87" zoomScaleNormal="87" zoomScalePageLayoutView="80" workbookViewId="0" topLeftCell="A12">
      <selection activeCell="I26" sqref="I26"/>
    </sheetView>
  </sheetViews>
  <sheetFormatPr defaultColWidth="9.00390625" defaultRowHeight="12.75"/>
  <cols>
    <col min="1" max="1" width="4.75390625" style="1" customWidth="1"/>
    <col min="2" max="2" width="27.25390625" style="1" customWidth="1"/>
    <col min="3" max="3" width="10.37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DFP.271.41.2018.AJ</v>
      </c>
      <c r="N1" s="37" t="s">
        <v>67</v>
      </c>
      <c r="S1" s="2"/>
      <c r="T1" s="2"/>
    </row>
    <row r="2" spans="7:9" ht="15">
      <c r="G2" s="112"/>
      <c r="H2" s="112"/>
      <c r="I2" s="112"/>
    </row>
    <row r="3" ht="15">
      <c r="N3" s="37" t="s">
        <v>71</v>
      </c>
    </row>
    <row r="4" spans="2:17" ht="15">
      <c r="B4" s="4" t="s">
        <v>13</v>
      </c>
      <c r="C4" s="5">
        <v>17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21">
        <f>SUM(N11:N13)</f>
        <v>0</v>
      </c>
      <c r="I6" s="12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50</v>
      </c>
      <c r="B10" s="5" t="s">
        <v>14</v>
      </c>
      <c r="C10" s="5" t="s">
        <v>15</v>
      </c>
      <c r="D10" s="5" t="s">
        <v>73</v>
      </c>
      <c r="E10" s="36" t="s">
        <v>70</v>
      </c>
      <c r="F10" s="14"/>
      <c r="G10" s="5" t="str">
        <f>"Nazwa handlowa /
"&amp;C10&amp;" / 
"&amp;D10</f>
        <v>Nazwa handlowa /
Dawka / 
Postać/Opakowanie</v>
      </c>
      <c r="H10" s="5" t="s">
        <v>189</v>
      </c>
      <c r="I10" s="5" t="str">
        <f>B10</f>
        <v>Skład</v>
      </c>
      <c r="J10" s="5" t="s">
        <v>192</v>
      </c>
      <c r="K10" s="5" t="s">
        <v>42</v>
      </c>
      <c r="L10" s="5" t="s">
        <v>43</v>
      </c>
      <c r="M10" s="5" t="s">
        <v>44</v>
      </c>
      <c r="N10" s="5" t="s">
        <v>16</v>
      </c>
    </row>
    <row r="11" spans="1:14" ht="231.75" customHeight="1">
      <c r="A11" s="21" t="s">
        <v>1</v>
      </c>
      <c r="B11" s="89" t="s">
        <v>198</v>
      </c>
      <c r="C11" s="90" t="s">
        <v>74</v>
      </c>
      <c r="D11" s="89" t="s">
        <v>96</v>
      </c>
      <c r="E11" s="91">
        <v>60</v>
      </c>
      <c r="F11" s="42" t="s">
        <v>52</v>
      </c>
      <c r="G11" s="15" t="s">
        <v>99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210" customHeight="1">
      <c r="A12" s="21" t="s">
        <v>2</v>
      </c>
      <c r="B12" s="89" t="s">
        <v>198</v>
      </c>
      <c r="C12" s="90" t="s">
        <v>95</v>
      </c>
      <c r="D12" s="89" t="s">
        <v>97</v>
      </c>
      <c r="E12" s="91">
        <v>50</v>
      </c>
      <c r="F12" s="42" t="s">
        <v>52</v>
      </c>
      <c r="G12" s="15" t="s">
        <v>99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135">
      <c r="A13" s="21" t="s">
        <v>3</v>
      </c>
      <c r="B13" s="89" t="s">
        <v>197</v>
      </c>
      <c r="C13" s="90" t="s">
        <v>103</v>
      </c>
      <c r="D13" s="90" t="s">
        <v>98</v>
      </c>
      <c r="E13" s="91">
        <f>SUM(E10:E12)</f>
        <v>110</v>
      </c>
      <c r="F13" s="42" t="s">
        <v>52</v>
      </c>
      <c r="G13" s="15" t="s">
        <v>99</v>
      </c>
      <c r="H13" s="21"/>
      <c r="I13" s="21"/>
      <c r="J13" s="21"/>
      <c r="K13" s="21"/>
      <c r="L13" s="15" t="str">
        <f>IF(K13=0,"0,00",IF(K13&gt;0,ROUND(E13/K13,2)))</f>
        <v>0,00</v>
      </c>
      <c r="M13" s="21"/>
      <c r="N13" s="17">
        <f>ROUND(L13*ROUND(M13,2),2)</f>
        <v>0</v>
      </c>
    </row>
    <row r="14" ht="15">
      <c r="B14" s="2"/>
    </row>
    <row r="15" spans="2:3" ht="15">
      <c r="B15" s="132" t="s">
        <v>102</v>
      </c>
      <c r="C15" s="133"/>
    </row>
    <row r="16" spans="2:5" ht="15">
      <c r="B16" s="112" t="s">
        <v>199</v>
      </c>
      <c r="C16" s="134"/>
      <c r="D16" s="134"/>
      <c r="E16" s="134"/>
    </row>
    <row r="17" spans="2:5" ht="15">
      <c r="B17" s="134"/>
      <c r="C17" s="134"/>
      <c r="D17" s="134"/>
      <c r="E17" s="134"/>
    </row>
    <row r="18" spans="2:5" ht="15">
      <c r="B18" s="134"/>
      <c r="C18" s="134"/>
      <c r="D18" s="134"/>
      <c r="E18" s="134"/>
    </row>
    <row r="19" spans="2:5" ht="15">
      <c r="B19" s="134"/>
      <c r="C19" s="134"/>
      <c r="D19" s="134"/>
      <c r="E19" s="134"/>
    </row>
  </sheetData>
  <sheetProtection/>
  <mergeCells count="4">
    <mergeCell ref="G2:I2"/>
    <mergeCell ref="H6:I6"/>
    <mergeCell ref="B15:C15"/>
    <mergeCell ref="B16:E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2"/>
  <sheetViews>
    <sheetView showGridLines="0" zoomScale="87" zoomScaleNormal="87" zoomScalePageLayoutView="80" workbookViewId="0" topLeftCell="A1">
      <selection activeCell="G21" sqref="G21"/>
    </sheetView>
  </sheetViews>
  <sheetFormatPr defaultColWidth="9.00390625" defaultRowHeight="12.75"/>
  <cols>
    <col min="1" max="1" width="4.75390625" style="1" customWidth="1"/>
    <col min="2" max="2" width="16.125" style="1" customWidth="1"/>
    <col min="3" max="3" width="9.625" style="1" customWidth="1"/>
    <col min="4" max="4" width="23.25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DFP.271.41.2018.AJ</v>
      </c>
      <c r="N1" s="37" t="s">
        <v>67</v>
      </c>
      <c r="S1" s="2"/>
      <c r="T1" s="2"/>
    </row>
    <row r="2" spans="7:9" ht="15">
      <c r="G2" s="112"/>
      <c r="H2" s="112"/>
      <c r="I2" s="112"/>
    </row>
    <row r="3" ht="15">
      <c r="N3" s="37" t="s">
        <v>71</v>
      </c>
    </row>
    <row r="4" spans="2:17" ht="15">
      <c r="B4" s="4" t="s">
        <v>13</v>
      </c>
      <c r="C4" s="5">
        <v>18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21">
        <f>SUM(N11:N12)</f>
        <v>0</v>
      </c>
      <c r="I6" s="12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50</v>
      </c>
      <c r="B10" s="5" t="s">
        <v>14</v>
      </c>
      <c r="C10" s="5" t="s">
        <v>15</v>
      </c>
      <c r="D10" s="5" t="s">
        <v>72</v>
      </c>
      <c r="E10" s="36" t="s">
        <v>70</v>
      </c>
      <c r="F10" s="14"/>
      <c r="G10" s="5" t="str">
        <f>"Nazwa handlowa /
"&amp;C10&amp;" / 
"&amp;D10</f>
        <v>Nazwa handlowa /
Dawka / 
Postać/ Opakowanie</v>
      </c>
      <c r="H10" s="5" t="s">
        <v>68</v>
      </c>
      <c r="I10" s="5" t="str">
        <f>B10</f>
        <v>Skład</v>
      </c>
      <c r="J10" s="5" t="s">
        <v>69</v>
      </c>
      <c r="K10" s="5" t="s">
        <v>42</v>
      </c>
      <c r="L10" s="5" t="s">
        <v>43</v>
      </c>
      <c r="M10" s="5" t="s">
        <v>44</v>
      </c>
      <c r="N10" s="5" t="s">
        <v>16</v>
      </c>
    </row>
    <row r="11" spans="1:14" ht="45">
      <c r="A11" s="21" t="s">
        <v>1</v>
      </c>
      <c r="B11" s="89" t="s">
        <v>178</v>
      </c>
      <c r="C11" s="89" t="s">
        <v>179</v>
      </c>
      <c r="D11" s="92" t="s">
        <v>180</v>
      </c>
      <c r="E11" s="88">
        <v>900</v>
      </c>
      <c r="F11" s="58" t="s">
        <v>52</v>
      </c>
      <c r="G11" s="15" t="s">
        <v>99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2</v>
      </c>
      <c r="B12" s="89" t="s">
        <v>181</v>
      </c>
      <c r="C12" s="89" t="s">
        <v>82</v>
      </c>
      <c r="D12" s="89" t="s">
        <v>76</v>
      </c>
      <c r="E12" s="93">
        <v>2400</v>
      </c>
      <c r="F12" s="58" t="s">
        <v>52</v>
      </c>
      <c r="G12" s="15" t="s">
        <v>99</v>
      </c>
      <c r="H12" s="21"/>
      <c r="I12" s="21"/>
      <c r="J12" s="21"/>
      <c r="K12" s="21"/>
      <c r="L12" s="15" t="str">
        <f>IF(K12=0,"0,00",IF(K12&gt;0,ROUND(E12/K12,2)))</f>
        <v>0,00</v>
      </c>
      <c r="M12" s="21"/>
      <c r="N12" s="17">
        <f>ROUND(L12*ROUND(M12,2),2)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7" zoomScaleNormal="87" zoomScalePageLayoutView="85" workbookViewId="0" topLeftCell="A1">
      <selection activeCell="F11" sqref="F11"/>
    </sheetView>
  </sheetViews>
  <sheetFormatPr defaultColWidth="9.00390625" defaultRowHeight="12.75"/>
  <cols>
    <col min="1" max="1" width="4.75390625" style="1" customWidth="1"/>
    <col min="2" max="2" width="25.125" style="1" customWidth="1"/>
    <col min="3" max="3" width="10.00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DFP.271.41.2018.AJ</v>
      </c>
      <c r="N1" s="37" t="s">
        <v>67</v>
      </c>
      <c r="S1" s="2"/>
      <c r="T1" s="2"/>
    </row>
    <row r="2" spans="7:9" ht="15">
      <c r="G2" s="112"/>
      <c r="H2" s="112"/>
      <c r="I2" s="112"/>
    </row>
    <row r="3" ht="15">
      <c r="N3" s="37" t="s">
        <v>71</v>
      </c>
    </row>
    <row r="4" spans="2:17" ht="15">
      <c r="B4" s="4" t="s">
        <v>13</v>
      </c>
      <c r="C4" s="5">
        <v>1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21">
        <f>SUM(N11:N12)</f>
        <v>0</v>
      </c>
      <c r="I6" s="12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50</v>
      </c>
      <c r="B10" s="5" t="s">
        <v>14</v>
      </c>
      <c r="C10" s="5" t="s">
        <v>15</v>
      </c>
      <c r="D10" s="5" t="s">
        <v>72</v>
      </c>
      <c r="E10" s="36" t="s">
        <v>70</v>
      </c>
      <c r="F10" s="14"/>
      <c r="G10" s="5" t="str">
        <f>"Nazwa handlowa /
"&amp;C10&amp;" / 
"&amp;D10</f>
        <v>Nazwa handlowa /
Dawka / 
Postać/ Opakowanie</v>
      </c>
      <c r="H10" s="5" t="s">
        <v>68</v>
      </c>
      <c r="I10" s="5" t="str">
        <f>B10</f>
        <v>Skład</v>
      </c>
      <c r="J10" s="5" t="s">
        <v>69</v>
      </c>
      <c r="K10" s="5" t="s">
        <v>42</v>
      </c>
      <c r="L10" s="5" t="s">
        <v>43</v>
      </c>
      <c r="M10" s="5" t="s">
        <v>44</v>
      </c>
      <c r="N10" s="5" t="s">
        <v>16</v>
      </c>
    </row>
    <row r="11" spans="1:14" ht="45">
      <c r="A11" s="21" t="s">
        <v>1</v>
      </c>
      <c r="B11" s="39" t="s">
        <v>110</v>
      </c>
      <c r="C11" s="40" t="s">
        <v>81</v>
      </c>
      <c r="D11" s="40" t="s">
        <v>93</v>
      </c>
      <c r="E11" s="41">
        <v>4200</v>
      </c>
      <c r="F11" s="42" t="s">
        <v>52</v>
      </c>
      <c r="G11" s="15" t="s">
        <v>99</v>
      </c>
      <c r="H11" s="15"/>
      <c r="I11" s="15"/>
      <c r="J11" s="16"/>
      <c r="K11" s="15"/>
      <c r="L11" s="15">
        <v>0</v>
      </c>
      <c r="M11" s="15"/>
      <c r="N11" s="17">
        <f>ROUND(L11*ROUND(M11,2),2)</f>
        <v>0</v>
      </c>
    </row>
    <row r="12" spans="1:14" ht="45">
      <c r="A12" s="21" t="s">
        <v>2</v>
      </c>
      <c r="B12" s="39" t="s">
        <v>110</v>
      </c>
      <c r="C12" s="40" t="s">
        <v>82</v>
      </c>
      <c r="D12" s="40" t="s">
        <v>93</v>
      </c>
      <c r="E12" s="41">
        <v>3360</v>
      </c>
      <c r="F12" s="42" t="s">
        <v>52</v>
      </c>
      <c r="G12" s="15" t="s">
        <v>99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spans="2:5" ht="15">
      <c r="B14" s="123" t="s">
        <v>111</v>
      </c>
      <c r="C14" s="123"/>
      <c r="D14" s="124"/>
      <c r="E14" s="124"/>
    </row>
  </sheetData>
  <sheetProtection/>
  <mergeCells count="3">
    <mergeCell ref="G2:I2"/>
    <mergeCell ref="H6:I6"/>
    <mergeCell ref="B14:E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5" workbookViewId="0" topLeftCell="A1">
      <selection activeCell="B14" sqref="B14:C14"/>
    </sheetView>
  </sheetViews>
  <sheetFormatPr defaultColWidth="9.00390625" defaultRowHeight="12.75"/>
  <cols>
    <col min="1" max="1" width="4.75390625" style="1" customWidth="1"/>
    <col min="2" max="2" width="25.125" style="1" customWidth="1"/>
    <col min="3" max="3" width="9.75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DFP.271.41.2018.AJ</v>
      </c>
      <c r="N1" s="37" t="s">
        <v>67</v>
      </c>
      <c r="S1" s="2"/>
      <c r="T1" s="2"/>
    </row>
    <row r="2" spans="7:9" ht="15">
      <c r="G2" s="112"/>
      <c r="H2" s="112"/>
      <c r="I2" s="112"/>
    </row>
    <row r="3" ht="15">
      <c r="N3" s="37" t="s">
        <v>71</v>
      </c>
    </row>
    <row r="4" spans="2:17" ht="15">
      <c r="B4" s="4" t="s">
        <v>13</v>
      </c>
      <c r="C4" s="5">
        <v>2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21">
        <f>SUM(N11:N12)</f>
        <v>0</v>
      </c>
      <c r="I6" s="12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50</v>
      </c>
      <c r="B10" s="5" t="s">
        <v>14</v>
      </c>
      <c r="C10" s="5" t="s">
        <v>15</v>
      </c>
      <c r="D10" s="5" t="s">
        <v>73</v>
      </c>
      <c r="E10" s="36" t="s">
        <v>70</v>
      </c>
      <c r="F10" s="14"/>
      <c r="G10" s="5" t="str">
        <f>"Nazwa handlowa /
"&amp;C10&amp;" / 
"&amp;D10</f>
        <v>Nazwa handlowa /
Dawka / 
Postać/Opakowanie</v>
      </c>
      <c r="H10" s="5" t="s">
        <v>68</v>
      </c>
      <c r="I10" s="5" t="str">
        <f>B10</f>
        <v>Skład</v>
      </c>
      <c r="J10" s="5" t="s">
        <v>69</v>
      </c>
      <c r="K10" s="5" t="s">
        <v>42</v>
      </c>
      <c r="L10" s="5" t="s">
        <v>43</v>
      </c>
      <c r="M10" s="5" t="s">
        <v>44</v>
      </c>
      <c r="N10" s="5" t="s">
        <v>16</v>
      </c>
    </row>
    <row r="11" spans="1:14" ht="45">
      <c r="A11" s="21" t="s">
        <v>1</v>
      </c>
      <c r="B11" s="43" t="s">
        <v>112</v>
      </c>
      <c r="C11" s="43" t="s">
        <v>83</v>
      </c>
      <c r="D11" s="43" t="s">
        <v>80</v>
      </c>
      <c r="E11" s="44">
        <v>11200</v>
      </c>
      <c r="F11" s="42" t="s">
        <v>52</v>
      </c>
      <c r="G11" s="15" t="s">
        <v>99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2</v>
      </c>
      <c r="B12" s="43" t="s">
        <v>112</v>
      </c>
      <c r="C12" s="43" t="s">
        <v>78</v>
      </c>
      <c r="D12" s="43" t="s">
        <v>80</v>
      </c>
      <c r="E12" s="44">
        <v>2800</v>
      </c>
      <c r="F12" s="42" t="s">
        <v>52</v>
      </c>
      <c r="G12" s="15" t="s">
        <v>99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spans="2:8" ht="15">
      <c r="B14" s="126" t="s">
        <v>87</v>
      </c>
      <c r="C14" s="126"/>
      <c r="D14" s="45"/>
      <c r="E14" s="46"/>
      <c r="F14" s="45"/>
      <c r="G14" s="45"/>
      <c r="H14" s="45"/>
    </row>
    <row r="15" spans="2:8" ht="15">
      <c r="B15" s="125" t="s">
        <v>113</v>
      </c>
      <c r="C15" s="125"/>
      <c r="D15" s="125"/>
      <c r="E15" s="125"/>
      <c r="F15" s="125"/>
      <c r="G15" s="125"/>
      <c r="H15" s="125"/>
    </row>
    <row r="16" spans="2:8" ht="15">
      <c r="B16" s="45" t="s">
        <v>114</v>
      </c>
      <c r="C16" s="45"/>
      <c r="D16" s="45"/>
      <c r="E16" s="46"/>
      <c r="F16" s="45"/>
      <c r="G16" s="45"/>
      <c r="H16" s="45"/>
    </row>
  </sheetData>
  <sheetProtection/>
  <mergeCells count="4">
    <mergeCell ref="G2:I2"/>
    <mergeCell ref="H6:I6"/>
    <mergeCell ref="B15:H15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G11" sqref="G11"/>
    </sheetView>
  </sheetViews>
  <sheetFormatPr defaultColWidth="9.00390625" defaultRowHeight="12.75"/>
  <cols>
    <col min="1" max="1" width="4.75390625" style="1" customWidth="1"/>
    <col min="2" max="2" width="21.125" style="1" customWidth="1"/>
    <col min="3" max="3" width="17.00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DFP.271.41.2018.AJ</v>
      </c>
      <c r="N1" s="37" t="s">
        <v>67</v>
      </c>
      <c r="S1" s="2"/>
      <c r="T1" s="2"/>
    </row>
    <row r="2" spans="7:9" ht="15">
      <c r="G2" s="112"/>
      <c r="H2" s="112"/>
      <c r="I2" s="112"/>
    </row>
    <row r="3" ht="15">
      <c r="N3" s="37" t="s">
        <v>71</v>
      </c>
    </row>
    <row r="4" spans="2:17" ht="15">
      <c r="B4" s="4" t="s">
        <v>13</v>
      </c>
      <c r="C4" s="5">
        <v>3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21">
        <f>SUM(N11:N11)</f>
        <v>0</v>
      </c>
      <c r="I6" s="12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50</v>
      </c>
      <c r="B10" s="5" t="s">
        <v>14</v>
      </c>
      <c r="C10" s="5" t="s">
        <v>15</v>
      </c>
      <c r="D10" s="5" t="s">
        <v>65</v>
      </c>
      <c r="E10" s="36" t="s">
        <v>75</v>
      </c>
      <c r="F10" s="14"/>
      <c r="G10" s="5" t="str">
        <f>"Nazwa handlowa /
"&amp;C10&amp;" / 
"&amp;D10</f>
        <v>Nazwa handlowa /
Dawka / 
Postać /Opakowanie</v>
      </c>
      <c r="H10" s="5" t="s">
        <v>68</v>
      </c>
      <c r="I10" s="5" t="str">
        <f>B10</f>
        <v>Skład</v>
      </c>
      <c r="J10" s="5" t="s">
        <v>69</v>
      </c>
      <c r="K10" s="5" t="s">
        <v>42</v>
      </c>
      <c r="L10" s="5" t="s">
        <v>43</v>
      </c>
      <c r="M10" s="5" t="s">
        <v>44</v>
      </c>
      <c r="N10" s="5" t="s">
        <v>16</v>
      </c>
    </row>
    <row r="11" spans="1:14" ht="45">
      <c r="A11" s="21" t="s">
        <v>1</v>
      </c>
      <c r="B11" s="47" t="s">
        <v>115</v>
      </c>
      <c r="C11" s="48" t="s">
        <v>116</v>
      </c>
      <c r="D11" s="47" t="s">
        <v>117</v>
      </c>
      <c r="E11" s="49">
        <v>1440</v>
      </c>
      <c r="F11" s="50" t="s">
        <v>52</v>
      </c>
      <c r="G11" s="15" t="s">
        <v>99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9"/>
  <sheetViews>
    <sheetView showGridLines="0" zoomScale="87" zoomScaleNormal="87" zoomScalePageLayoutView="80" workbookViewId="0" topLeftCell="A16">
      <selection activeCell="Q12" sqref="Q12"/>
    </sheetView>
  </sheetViews>
  <sheetFormatPr defaultColWidth="9.00390625" defaultRowHeight="12.75"/>
  <cols>
    <col min="1" max="1" width="4.75390625" style="1" customWidth="1"/>
    <col min="2" max="2" width="17.625" style="1" customWidth="1"/>
    <col min="3" max="4" width="25.125" style="1" customWidth="1"/>
    <col min="5" max="5" width="10.875" style="23" customWidth="1"/>
    <col min="6" max="6" width="16.625" style="1" customWidth="1"/>
    <col min="7" max="7" width="31.125" style="1" customWidth="1"/>
    <col min="8" max="9" width="17.375" style="1" customWidth="1"/>
    <col min="10" max="10" width="23.00390625" style="1" customWidth="1"/>
    <col min="11" max="11" width="19.875" style="1" customWidth="1"/>
    <col min="12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DFP.271.41.2018.AJ</v>
      </c>
      <c r="N1" s="37" t="s">
        <v>67</v>
      </c>
      <c r="S1" s="2"/>
      <c r="T1" s="2"/>
    </row>
    <row r="2" spans="7:9" ht="15">
      <c r="G2" s="112"/>
      <c r="H2" s="112"/>
      <c r="I2" s="112"/>
    </row>
    <row r="3" ht="15">
      <c r="N3" s="37" t="s">
        <v>71</v>
      </c>
    </row>
    <row r="4" spans="2:17" ht="15">
      <c r="B4" s="4" t="s">
        <v>13</v>
      </c>
      <c r="C4" s="5">
        <v>4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21">
        <f>SUM(N11:N19)</f>
        <v>0</v>
      </c>
      <c r="I6" s="12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50</v>
      </c>
      <c r="B10" s="5" t="s">
        <v>14</v>
      </c>
      <c r="C10" s="5" t="s">
        <v>15</v>
      </c>
      <c r="D10" s="5" t="s">
        <v>65</v>
      </c>
      <c r="E10" s="36" t="s">
        <v>75</v>
      </c>
      <c r="F10" s="14"/>
      <c r="G10" s="5" t="str">
        <f>"Nazwa handlowa /
"&amp;C10&amp;" / 
"&amp;D10</f>
        <v>Nazwa handlowa /
Dawka / 
Postać /Opakowanie</v>
      </c>
      <c r="H10" s="5" t="s">
        <v>185</v>
      </c>
      <c r="I10" s="5" t="str">
        <f>B10</f>
        <v>Skład</v>
      </c>
      <c r="J10" s="5" t="s">
        <v>186</v>
      </c>
      <c r="K10" s="5" t="s">
        <v>42</v>
      </c>
      <c r="L10" s="5" t="s">
        <v>43</v>
      </c>
      <c r="M10" s="5" t="s">
        <v>44</v>
      </c>
      <c r="N10" s="5" t="s">
        <v>16</v>
      </c>
    </row>
    <row r="11" spans="1:14" ht="53.25" customHeight="1">
      <c r="A11" s="21" t="s">
        <v>1</v>
      </c>
      <c r="B11" s="51" t="s">
        <v>119</v>
      </c>
      <c r="C11" s="51" t="s">
        <v>120</v>
      </c>
      <c r="D11" s="51" t="s">
        <v>79</v>
      </c>
      <c r="E11" s="59">
        <v>300</v>
      </c>
      <c r="F11" s="42" t="s">
        <v>52</v>
      </c>
      <c r="G11" s="15" t="s">
        <v>135</v>
      </c>
      <c r="H11" s="15"/>
      <c r="I11" s="15"/>
      <c r="J11" s="15" t="s">
        <v>118</v>
      </c>
      <c r="K11" s="15"/>
      <c r="L11" s="15" t="str">
        <f aca="true" t="shared" si="0" ref="L11:L19">IF(K11=0,"0,00",IF(K11&gt;0,ROUND(E11/K11,2)))</f>
        <v>0,00</v>
      </c>
      <c r="M11" s="15"/>
      <c r="N11" s="17">
        <f aca="true" t="shared" si="1" ref="N11:N17">ROUND(L11*ROUND(M11,2),2)</f>
        <v>0</v>
      </c>
    </row>
    <row r="12" spans="1:14" ht="45">
      <c r="A12" s="21" t="s">
        <v>2</v>
      </c>
      <c r="B12" s="52" t="s">
        <v>85</v>
      </c>
      <c r="C12" s="53" t="s">
        <v>121</v>
      </c>
      <c r="D12" s="54" t="s">
        <v>122</v>
      </c>
      <c r="E12" s="60">
        <v>3000</v>
      </c>
      <c r="F12" s="58" t="s">
        <v>52</v>
      </c>
      <c r="G12" s="21" t="s">
        <v>99</v>
      </c>
      <c r="H12" s="21"/>
      <c r="I12" s="21"/>
      <c r="J12" s="21"/>
      <c r="K12" s="15"/>
      <c r="L12" s="15" t="str">
        <f t="shared" si="0"/>
        <v>0,00</v>
      </c>
      <c r="M12" s="15"/>
      <c r="N12" s="17">
        <f t="shared" si="1"/>
        <v>0</v>
      </c>
    </row>
    <row r="13" spans="1:14" ht="45">
      <c r="A13" s="21" t="s">
        <v>3</v>
      </c>
      <c r="B13" s="55" t="s">
        <v>123</v>
      </c>
      <c r="C13" s="55" t="s">
        <v>124</v>
      </c>
      <c r="D13" s="55" t="s">
        <v>125</v>
      </c>
      <c r="E13" s="59">
        <v>540</v>
      </c>
      <c r="F13" s="58" t="s">
        <v>52</v>
      </c>
      <c r="G13" s="21" t="s">
        <v>99</v>
      </c>
      <c r="H13" s="21"/>
      <c r="I13" s="21"/>
      <c r="J13" s="21"/>
      <c r="K13" s="15"/>
      <c r="L13" s="15" t="str">
        <f t="shared" si="0"/>
        <v>0,00</v>
      </c>
      <c r="M13" s="15"/>
      <c r="N13" s="17">
        <f t="shared" si="1"/>
        <v>0</v>
      </c>
    </row>
    <row r="14" spans="1:14" ht="45">
      <c r="A14" s="21" t="s">
        <v>4</v>
      </c>
      <c r="B14" s="39" t="s">
        <v>91</v>
      </c>
      <c r="C14" s="40" t="s">
        <v>82</v>
      </c>
      <c r="D14" s="39" t="s">
        <v>76</v>
      </c>
      <c r="E14" s="61">
        <v>6000</v>
      </c>
      <c r="F14" s="58" t="s">
        <v>52</v>
      </c>
      <c r="G14" s="21" t="s">
        <v>99</v>
      </c>
      <c r="H14" s="21"/>
      <c r="I14" s="21"/>
      <c r="J14" s="21"/>
      <c r="K14" s="15"/>
      <c r="L14" s="15" t="str">
        <f t="shared" si="0"/>
        <v>0,00</v>
      </c>
      <c r="M14" s="15"/>
      <c r="N14" s="17">
        <f t="shared" si="1"/>
        <v>0</v>
      </c>
    </row>
    <row r="15" spans="1:14" ht="45">
      <c r="A15" s="21" t="s">
        <v>45</v>
      </c>
      <c r="B15" s="39" t="s">
        <v>89</v>
      </c>
      <c r="C15" s="39" t="s">
        <v>126</v>
      </c>
      <c r="D15" s="39" t="s">
        <v>90</v>
      </c>
      <c r="E15" s="62">
        <v>6</v>
      </c>
      <c r="F15" s="58" t="s">
        <v>52</v>
      </c>
      <c r="G15" s="21" t="s">
        <v>99</v>
      </c>
      <c r="H15" s="21"/>
      <c r="I15" s="21"/>
      <c r="J15" s="21"/>
      <c r="K15" s="15"/>
      <c r="L15" s="15" t="str">
        <f t="shared" si="0"/>
        <v>0,00</v>
      </c>
      <c r="M15" s="15"/>
      <c r="N15" s="17">
        <f t="shared" si="1"/>
        <v>0</v>
      </c>
    </row>
    <row r="16" spans="1:14" ht="225">
      <c r="A16" s="21" t="s">
        <v>51</v>
      </c>
      <c r="B16" s="51" t="s">
        <v>127</v>
      </c>
      <c r="C16" s="51" t="s">
        <v>128</v>
      </c>
      <c r="D16" s="56" t="s">
        <v>129</v>
      </c>
      <c r="E16" s="59">
        <v>100</v>
      </c>
      <c r="F16" s="58" t="s">
        <v>52</v>
      </c>
      <c r="G16" s="21" t="s">
        <v>99</v>
      </c>
      <c r="H16" s="21"/>
      <c r="I16" s="21"/>
      <c r="J16" s="21"/>
      <c r="K16" s="15"/>
      <c r="L16" s="15" t="str">
        <f t="shared" si="0"/>
        <v>0,00</v>
      </c>
      <c r="M16" s="15"/>
      <c r="N16" s="17">
        <f t="shared" si="1"/>
        <v>0</v>
      </c>
    </row>
    <row r="17" spans="1:14" ht="45">
      <c r="A17" s="21" t="s">
        <v>5</v>
      </c>
      <c r="B17" s="52" t="s">
        <v>130</v>
      </c>
      <c r="C17" s="52" t="s">
        <v>84</v>
      </c>
      <c r="D17" s="53" t="s">
        <v>131</v>
      </c>
      <c r="E17" s="60">
        <v>1260</v>
      </c>
      <c r="F17" s="58" t="s">
        <v>52</v>
      </c>
      <c r="G17" s="21" t="s">
        <v>99</v>
      </c>
      <c r="H17" s="21"/>
      <c r="I17" s="21"/>
      <c r="J17" s="21"/>
      <c r="K17" s="15"/>
      <c r="L17" s="15" t="str">
        <f t="shared" si="0"/>
        <v>0,00</v>
      </c>
      <c r="M17" s="15"/>
      <c r="N17" s="17">
        <f t="shared" si="1"/>
        <v>0</v>
      </c>
    </row>
    <row r="18" spans="1:14" ht="45">
      <c r="A18" s="21" t="s">
        <v>6</v>
      </c>
      <c r="B18" s="40" t="s">
        <v>94</v>
      </c>
      <c r="C18" s="40" t="s">
        <v>77</v>
      </c>
      <c r="D18" s="39" t="s">
        <v>80</v>
      </c>
      <c r="E18" s="63">
        <v>7500</v>
      </c>
      <c r="F18" s="58" t="s">
        <v>52</v>
      </c>
      <c r="G18" s="21" t="s">
        <v>99</v>
      </c>
      <c r="H18" s="21"/>
      <c r="I18" s="21"/>
      <c r="J18" s="21"/>
      <c r="K18" s="21"/>
      <c r="L18" s="15" t="str">
        <f t="shared" si="0"/>
        <v>0,00</v>
      </c>
      <c r="M18" s="21"/>
      <c r="N18" s="17">
        <f>ROUND(L18*ROUND(M18,2),2)</f>
        <v>0</v>
      </c>
    </row>
    <row r="19" spans="1:14" ht="45">
      <c r="A19" s="21" t="s">
        <v>19</v>
      </c>
      <c r="B19" s="53" t="s">
        <v>132</v>
      </c>
      <c r="C19" s="53" t="s">
        <v>133</v>
      </c>
      <c r="D19" s="53" t="s">
        <v>134</v>
      </c>
      <c r="E19" s="64">
        <v>60</v>
      </c>
      <c r="F19" s="58" t="s">
        <v>52</v>
      </c>
      <c r="G19" s="21" t="s">
        <v>99</v>
      </c>
      <c r="H19" s="21"/>
      <c r="I19" s="21"/>
      <c r="J19" s="21"/>
      <c r="K19" s="21"/>
      <c r="L19" s="15" t="str">
        <f t="shared" si="0"/>
        <v>0,00</v>
      </c>
      <c r="M19" s="21"/>
      <c r="N19" s="17">
        <f>ROUND(L19*ROUND(M19,2),2)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87" zoomScaleNormal="87" zoomScalePageLayoutView="85" workbookViewId="0" topLeftCell="A1">
      <selection activeCell="B11" sqref="B11"/>
    </sheetView>
  </sheetViews>
  <sheetFormatPr defaultColWidth="9.00390625" defaultRowHeight="12.75"/>
  <cols>
    <col min="1" max="1" width="4.75390625" style="1" customWidth="1"/>
    <col min="2" max="2" width="15.75390625" style="1" customWidth="1"/>
    <col min="3" max="3" width="16.00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DFP.271.41.2018.AJ</v>
      </c>
      <c r="N1" s="37" t="s">
        <v>67</v>
      </c>
      <c r="S1" s="2"/>
      <c r="T1" s="2"/>
    </row>
    <row r="2" spans="7:9" ht="15">
      <c r="G2" s="112"/>
      <c r="H2" s="112"/>
      <c r="I2" s="112"/>
    </row>
    <row r="3" ht="15">
      <c r="N3" s="37" t="s">
        <v>71</v>
      </c>
    </row>
    <row r="4" spans="2:17" ht="15">
      <c r="B4" s="4" t="s">
        <v>13</v>
      </c>
      <c r="C4" s="5">
        <v>5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21">
        <f>SUM(N11:N11)</f>
        <v>0</v>
      </c>
      <c r="I6" s="12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50</v>
      </c>
      <c r="B10" s="5" t="s">
        <v>14</v>
      </c>
      <c r="C10" s="5" t="s">
        <v>15</v>
      </c>
      <c r="D10" s="5" t="s">
        <v>72</v>
      </c>
      <c r="E10" s="36" t="s">
        <v>75</v>
      </c>
      <c r="F10" s="14"/>
      <c r="G10" s="5" t="str">
        <f>"Nazwa handlowa /
"&amp;C10&amp;" / 
"&amp;D10</f>
        <v>Nazwa handlowa /
Dawka / 
Postać/ Opakowanie</v>
      </c>
      <c r="H10" s="5" t="s">
        <v>68</v>
      </c>
      <c r="I10" s="5" t="str">
        <f>B10</f>
        <v>Skład</v>
      </c>
      <c r="J10" s="5" t="s">
        <v>69</v>
      </c>
      <c r="K10" s="5" t="s">
        <v>42</v>
      </c>
      <c r="L10" s="5" t="s">
        <v>43</v>
      </c>
      <c r="M10" s="5" t="s">
        <v>44</v>
      </c>
      <c r="N10" s="5" t="s">
        <v>16</v>
      </c>
    </row>
    <row r="11" spans="1:14" ht="45">
      <c r="A11" s="21" t="s">
        <v>1</v>
      </c>
      <c r="B11" s="65" t="s">
        <v>136</v>
      </c>
      <c r="C11" s="66" t="s">
        <v>137</v>
      </c>
      <c r="D11" s="66" t="s">
        <v>138</v>
      </c>
      <c r="E11" s="44">
        <v>6000</v>
      </c>
      <c r="F11" s="42" t="s">
        <v>52</v>
      </c>
      <c r="G11" s="15" t="s">
        <v>99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ht="15">
      <c r="B13" s="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87" zoomScaleNormal="87" zoomScalePageLayoutView="85" workbookViewId="0" topLeftCell="A1">
      <selection activeCell="I29" sqref="I29"/>
    </sheetView>
  </sheetViews>
  <sheetFormatPr defaultColWidth="9.00390625" defaultRowHeight="12.75"/>
  <cols>
    <col min="1" max="1" width="4.75390625" style="1" customWidth="1"/>
    <col min="2" max="2" width="24.375" style="1" customWidth="1"/>
    <col min="3" max="3" width="10.37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DFP.271.41.2018.AJ</v>
      </c>
      <c r="N1" s="37" t="s">
        <v>67</v>
      </c>
      <c r="S1" s="2"/>
      <c r="T1" s="2"/>
    </row>
    <row r="2" spans="7:9" ht="15">
      <c r="G2" s="112"/>
      <c r="H2" s="112"/>
      <c r="I2" s="112"/>
    </row>
    <row r="3" ht="15">
      <c r="N3" s="37" t="s">
        <v>71</v>
      </c>
    </row>
    <row r="4" spans="2:17" ht="15">
      <c r="B4" s="4" t="s">
        <v>13</v>
      </c>
      <c r="C4" s="5">
        <v>6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21">
        <f>SUM(N11:N12)</f>
        <v>0</v>
      </c>
      <c r="I6" s="12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50</v>
      </c>
      <c r="B10" s="5" t="s">
        <v>14</v>
      </c>
      <c r="C10" s="5" t="s">
        <v>15</v>
      </c>
      <c r="D10" s="5" t="s">
        <v>65</v>
      </c>
      <c r="E10" s="36" t="s">
        <v>70</v>
      </c>
      <c r="F10" s="14"/>
      <c r="G10" s="5" t="str">
        <f>"Nazwa handlowa /
"&amp;C10&amp;" / 
"&amp;D10</f>
        <v>Nazwa handlowa /
Dawka / 
Postać /Opakowanie</v>
      </c>
      <c r="H10" s="5" t="s">
        <v>68</v>
      </c>
      <c r="I10" s="5" t="str">
        <f>B10</f>
        <v>Skład</v>
      </c>
      <c r="J10" s="5" t="s">
        <v>69</v>
      </c>
      <c r="K10" s="5" t="s">
        <v>42</v>
      </c>
      <c r="L10" s="5" t="s">
        <v>43</v>
      </c>
      <c r="M10" s="5" t="s">
        <v>44</v>
      </c>
      <c r="N10" s="5" t="s">
        <v>16</v>
      </c>
    </row>
    <row r="11" spans="1:14" ht="45">
      <c r="A11" s="21" t="s">
        <v>1</v>
      </c>
      <c r="B11" s="66" t="s">
        <v>139</v>
      </c>
      <c r="C11" s="97" t="s">
        <v>187</v>
      </c>
      <c r="D11" s="66" t="s">
        <v>140</v>
      </c>
      <c r="E11" s="67">
        <v>40000</v>
      </c>
      <c r="F11" s="42" t="s">
        <v>52</v>
      </c>
      <c r="G11" s="15" t="s">
        <v>99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2</v>
      </c>
      <c r="B12" s="43" t="s">
        <v>141</v>
      </c>
      <c r="C12" s="43" t="s">
        <v>142</v>
      </c>
      <c r="D12" s="66" t="s">
        <v>143</v>
      </c>
      <c r="E12" s="44">
        <v>80</v>
      </c>
      <c r="F12" s="42" t="s">
        <v>52</v>
      </c>
      <c r="G12" s="15" t="s">
        <v>99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2"/>
    </row>
    <row r="15" ht="15">
      <c r="B15" s="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87" zoomScaleNormal="87" zoomScalePageLayoutView="85" workbookViewId="0" topLeftCell="A1">
      <selection activeCell="C20" sqref="C20"/>
    </sheetView>
  </sheetViews>
  <sheetFormatPr defaultColWidth="9.00390625" defaultRowHeight="12.75"/>
  <cols>
    <col min="1" max="1" width="4.75390625" style="1" customWidth="1"/>
    <col min="2" max="2" width="15.375" style="1" customWidth="1"/>
    <col min="3" max="3" width="25.125" style="1" customWidth="1"/>
    <col min="4" max="4" width="13.37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DFP.271.41.2018.AJ</v>
      </c>
      <c r="N1" s="37" t="s">
        <v>67</v>
      </c>
      <c r="S1" s="2"/>
      <c r="T1" s="2"/>
    </row>
    <row r="2" spans="7:9" ht="15">
      <c r="G2" s="112"/>
      <c r="H2" s="112"/>
      <c r="I2" s="112"/>
    </row>
    <row r="3" ht="15">
      <c r="N3" s="37" t="s">
        <v>71</v>
      </c>
    </row>
    <row r="4" spans="2:17" ht="15">
      <c r="B4" s="4" t="s">
        <v>13</v>
      </c>
      <c r="C4" s="5">
        <v>7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21">
        <f>SUM(N11:N11)</f>
        <v>0</v>
      </c>
      <c r="I6" s="12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50</v>
      </c>
      <c r="B10" s="5" t="s">
        <v>14</v>
      </c>
      <c r="C10" s="5" t="s">
        <v>15</v>
      </c>
      <c r="D10" s="5" t="s">
        <v>72</v>
      </c>
      <c r="E10" s="36" t="s">
        <v>75</v>
      </c>
      <c r="F10" s="14"/>
      <c r="G10" s="5" t="str">
        <f>"Nazwa handlowa /
"&amp;C10&amp;" / 
"&amp;D10</f>
        <v>Nazwa handlowa /
Dawka / 
Postać/ Opakowanie</v>
      </c>
      <c r="H10" s="5" t="s">
        <v>68</v>
      </c>
      <c r="I10" s="5" t="str">
        <f>B10</f>
        <v>Skład</v>
      </c>
      <c r="J10" s="5" t="s">
        <v>69</v>
      </c>
      <c r="K10" s="5" t="s">
        <v>42</v>
      </c>
      <c r="L10" s="5" t="s">
        <v>43</v>
      </c>
      <c r="M10" s="5" t="s">
        <v>44</v>
      </c>
      <c r="N10" s="5" t="s">
        <v>16</v>
      </c>
    </row>
    <row r="11" spans="1:14" ht="105">
      <c r="A11" s="21" t="s">
        <v>1</v>
      </c>
      <c r="B11" s="53" t="s">
        <v>144</v>
      </c>
      <c r="C11" s="53" t="s">
        <v>145</v>
      </c>
      <c r="D11" s="53" t="s">
        <v>146</v>
      </c>
      <c r="E11" s="41">
        <v>7500</v>
      </c>
      <c r="F11" s="42" t="s">
        <v>52</v>
      </c>
      <c r="G11" s="15" t="s">
        <v>99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ht="15">
      <c r="B13" s="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7">
      <selection activeCell="B14" sqref="B14"/>
    </sheetView>
  </sheetViews>
  <sheetFormatPr defaultColWidth="9.00390625" defaultRowHeight="12.75"/>
  <cols>
    <col min="1" max="1" width="4.75390625" style="1" customWidth="1"/>
    <col min="2" max="2" width="25.125" style="1" customWidth="1"/>
    <col min="3" max="3" width="17.375" style="1" customWidth="1"/>
    <col min="4" max="4" width="24.00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DFP.271.41.2018.AJ</v>
      </c>
      <c r="N1" s="37" t="s">
        <v>67</v>
      </c>
      <c r="S1" s="2"/>
      <c r="T1" s="2"/>
    </row>
    <row r="2" spans="7:9" ht="15">
      <c r="G2" s="112"/>
      <c r="H2" s="112"/>
      <c r="I2" s="112"/>
    </row>
    <row r="3" ht="15">
      <c r="N3" s="37" t="s">
        <v>71</v>
      </c>
    </row>
    <row r="4" spans="2:17" ht="15">
      <c r="B4" s="4" t="s">
        <v>13</v>
      </c>
      <c r="C4" s="5">
        <v>8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21">
        <f>SUM(N11:N11)</f>
        <v>0</v>
      </c>
      <c r="I6" s="12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50</v>
      </c>
      <c r="B10" s="5" t="s">
        <v>14</v>
      </c>
      <c r="C10" s="5" t="s">
        <v>15</v>
      </c>
      <c r="D10" s="5" t="s">
        <v>88</v>
      </c>
      <c r="E10" s="36" t="s">
        <v>70</v>
      </c>
      <c r="F10" s="14"/>
      <c r="G10" s="5" t="str">
        <f>"Nazwa handlowa /
"&amp;C10&amp;" / 
"&amp;D10</f>
        <v>Nazwa handlowa /
Dawka / 
Postać / opakowanie</v>
      </c>
      <c r="H10" s="5" t="s">
        <v>68</v>
      </c>
      <c r="I10" s="5" t="str">
        <f>B10</f>
        <v>Skład</v>
      </c>
      <c r="J10" s="5" t="s">
        <v>69</v>
      </c>
      <c r="K10" s="5" t="s">
        <v>42</v>
      </c>
      <c r="L10" s="5" t="s">
        <v>43</v>
      </c>
      <c r="M10" s="5" t="s">
        <v>44</v>
      </c>
      <c r="N10" s="5" t="s">
        <v>16</v>
      </c>
    </row>
    <row r="11" spans="1:14" ht="150">
      <c r="A11" s="21" t="s">
        <v>1</v>
      </c>
      <c r="B11" s="52" t="s">
        <v>182</v>
      </c>
      <c r="C11" s="52" t="s">
        <v>147</v>
      </c>
      <c r="D11" s="52" t="s">
        <v>148</v>
      </c>
      <c r="E11" s="68">
        <v>100</v>
      </c>
      <c r="F11" s="42" t="s">
        <v>52</v>
      </c>
      <c r="G11" s="15" t="s">
        <v>99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2017-12-19T12:42:05Z</cp:lastPrinted>
  <dcterms:created xsi:type="dcterms:W3CDTF">2003-05-16T10:10:29Z</dcterms:created>
  <dcterms:modified xsi:type="dcterms:W3CDTF">2019-05-15T08:39:16Z</dcterms:modified>
  <cp:category/>
  <cp:version/>
  <cp:contentType/>
  <cp:contentStatus/>
</cp:coreProperties>
</file>