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3256" windowHeight="12276" tabRatio="840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</sheets>
  <definedNames>
    <definedName name="_xlnm.Print_Area" localSheetId="1">'część (1)'!$A$1:$N$14</definedName>
    <definedName name="_xlnm.Print_Area" localSheetId="10">'część (10)'!$A$1:$N$14</definedName>
    <definedName name="_xlnm.Print_Area" localSheetId="11">'część (11)'!$A$1:$N$13</definedName>
    <definedName name="_xlnm.Print_Area" localSheetId="12">'część (12)'!$A$1:$N$12</definedName>
    <definedName name="_xlnm.Print_Area" localSheetId="13">'część (13)'!$A$1:$N$13</definedName>
    <definedName name="_xlnm.Print_Area" localSheetId="14">'część (14)'!$A$1:$N$13</definedName>
    <definedName name="_xlnm.Print_Area" localSheetId="15">'część (15)'!$A$1:$N$14</definedName>
    <definedName name="_xlnm.Print_Area" localSheetId="16">'część (16)'!$A$1:$N$13</definedName>
    <definedName name="_xlnm.Print_Area" localSheetId="17">'część (17)'!$A$1:$N$14</definedName>
    <definedName name="_xlnm.Print_Area" localSheetId="18">'część (18)'!$A$1:$N$14</definedName>
    <definedName name="_xlnm.Print_Area" localSheetId="19">'część (19)'!$A$1:$N$15</definedName>
    <definedName name="_xlnm.Print_Area" localSheetId="2">'część (2)'!$A$1:$N$15</definedName>
    <definedName name="_xlnm.Print_Area" localSheetId="20">'część (20)'!$A$1:$N$14</definedName>
    <definedName name="_xlnm.Print_Area" localSheetId="21">'część (21)'!$A$1:$N$17</definedName>
    <definedName name="_xlnm.Print_Area" localSheetId="22">'część (22)'!$A$1:$N$21</definedName>
    <definedName name="_xlnm.Print_Area" localSheetId="23">'część (23)'!$A$1:$O$20</definedName>
    <definedName name="_xlnm.Print_Area" localSheetId="24">'część (24)'!$A$1:$N$13</definedName>
    <definedName name="_xlnm.Print_Area" localSheetId="25">'część (25)'!$A$1:$N$12</definedName>
    <definedName name="_xlnm.Print_Area" localSheetId="26">'część (26)'!$A$1:$N$17</definedName>
    <definedName name="_xlnm.Print_Area" localSheetId="27">'część (27)'!$A$1:$N$14</definedName>
    <definedName name="_xlnm.Print_Area" localSheetId="3">'część (3)'!$A$1:$N$14</definedName>
    <definedName name="_xlnm.Print_Area" localSheetId="4">'część (4)'!$A$1:$N$13</definedName>
    <definedName name="_xlnm.Print_Area" localSheetId="5">'część (5)'!$A$1:$N$16</definedName>
    <definedName name="_xlnm.Print_Area" localSheetId="6">'część (6)'!$A$1:$N$13</definedName>
    <definedName name="_xlnm.Print_Area" localSheetId="7">'część (7)'!$A$1:$O$13</definedName>
    <definedName name="_xlnm.Print_Area" localSheetId="8">'część (8)'!$A$1:$N$27</definedName>
    <definedName name="_xlnm.Print_Area" localSheetId="9">'część (9)'!$A$1:$N$14</definedName>
    <definedName name="_xlnm.Print_Area" localSheetId="0">'formularz oferty'!$A$1:$E$88</definedName>
  </definedNames>
  <calcPr fullCalcOnLoad="1"/>
</workbook>
</file>

<file path=xl/sharedStrings.xml><?xml version="1.0" encoding="utf-8"?>
<sst xmlns="http://schemas.openxmlformats.org/spreadsheetml/2006/main" count="888" uniqueCount="305">
  <si>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</si>
  <si>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</si>
  <si>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</si>
  <si>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</si>
  <si>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</si>
  <si>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</si>
  <si>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</si>
  <si>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</si>
  <si>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</si>
  <si>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</si>
  <si>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</si>
  <si>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</si>
  <si>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</si>
  <si>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</si>
  <si>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</si>
  <si>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</si>
  <si>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</si>
  <si>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</si>
  <si>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</si>
  <si>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</si>
  <si>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</si>
  <si>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</si>
  <si>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</si>
  <si>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</si>
  <si>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</si>
  <si>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</si>
  <si>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</si>
  <si>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</si>
  <si>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</si>
  <si>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</si>
  <si>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</si>
  <si>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</si>
  <si>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</si>
  <si>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</si>
  <si>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</si>
  <si>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</si>
  <si>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</si>
  <si>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</si>
  <si>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</si>
  <si>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</si>
  <si>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</si>
  <si>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</si>
  <si>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</si>
  <si>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</si>
  <si>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</si>
  <si>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</si>
  <si>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</si>
  <si>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</si>
  <si>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</si>
  <si>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</si>
  <si>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</si>
  <si>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</si>
  <si>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</si>
  <si>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</si>
  <si>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</si>
  <si>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</si>
  <si>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</si>
  <si>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</si>
  <si>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</si>
  <si>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</si>
  <si>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</si>
  <si>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</si>
  <si>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</si>
  <si>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</si>
  <si>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sztuk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</si>
  <si>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</si>
  <si>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</si>
  <si>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</si>
  <si>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</si>
  <si>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</si>
  <si>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</si>
  <si>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</si>
  <si>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</si>
  <si>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</si>
  <si>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</si>
  <si>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</si>
  <si>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</si>
  <si>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</si>
  <si>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</si>
  <si>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Załącznik nr 1 do specyfikacji</t>
  </si>
  <si>
    <t>załącznik nr 1a do specyfikacji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</si>
  <si>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</si>
  <si>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</si>
  <si>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</si>
  <si>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</si>
  <si>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</si>
  <si>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</si>
  <si>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</si>
  <si>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</si>
  <si>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</si>
  <si>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>1 g</t>
  </si>
  <si>
    <t xml:space="preserve">Ilość </t>
  </si>
  <si>
    <t>50 mg</t>
  </si>
  <si>
    <t>postać stała doustna</t>
  </si>
  <si>
    <t>300 mg</t>
  </si>
  <si>
    <t>250 mg</t>
  </si>
  <si>
    <t>stała postać doustna</t>
  </si>
  <si>
    <t>2,5 mg</t>
  </si>
  <si>
    <t>10 mg</t>
  </si>
  <si>
    <t>25 mg</t>
  </si>
  <si>
    <t>* wymagany jeden podmiot odpowiedzialny</t>
  </si>
  <si>
    <t xml:space="preserve">Nazwa handlowa:
Dawka:
Postać/ Opakowanie:
</t>
  </si>
  <si>
    <t>1000 ml</t>
  </si>
  <si>
    <t>500 ml</t>
  </si>
  <si>
    <t>Oświadczamy, że termin płatności wynosi 60 dni.</t>
  </si>
  <si>
    <t>opakowań</t>
  </si>
  <si>
    <t xml:space="preserve">Nazwa handlowa:
Dawka:
Postać/ Opakowanie:
</t>
  </si>
  <si>
    <t>Ticagrelor</t>
  </si>
  <si>
    <t>90 mg</t>
  </si>
  <si>
    <t>Carboxymaltosum
ferricum, 50 mg Fe3+/
ml</t>
  </si>
  <si>
    <t>500 mg/ 10 ml</t>
  </si>
  <si>
    <t>roztwór do
wstrzykiwań, amp.</t>
  </si>
  <si>
    <t>15 g</t>
  </si>
  <si>
    <t>25 g</t>
  </si>
  <si>
    <t>5 cm x 5 cm</t>
  </si>
  <si>
    <t>9,5 cm x 9,5 cm</t>
  </si>
  <si>
    <t>Jednorazowy zbiornik o pojemności 1000ml na wydzielinę z przezroczystym drenem, zaciskiem drenu i złączem do podłączenia do drenu podkładki odprowadzającej wydzielinę, ze środkiem żelującym wydzielinę oraz filtrem przeciwbakteryjnym ^ *</t>
  </si>
  <si>
    <t>zbiornik z żelem 1000 ml</t>
  </si>
  <si>
    <t>zbiornik z żelem 500 ml</t>
  </si>
  <si>
    <t>26 x 15 x 3,2 cm</t>
  </si>
  <si>
    <t>W skład zestawu wchodzi: opatrunek 26 x 15 x 3,2 cm, podkładka, folia samoprzylepna</t>
  </si>
  <si>
    <t>18 x 12,5 x 3,2 cm</t>
  </si>
  <si>
    <t>W skład zestawu wchodzi: 18 x 12,5 x 3,2 cm, podkładka, folia samoprzylepna</t>
  </si>
  <si>
    <t xml:space="preserve">Zestaw opatrunkowy piankowy/gąbkowy ze srebrem średni zawierający:
- podkładkę z przezroczystym drenem odprowadzającym wydzielinę z folią samoprzylepną i zaciskiem do drenu oraz złączem drenu do podłączenia do drenu zbiornika,
- jałowy opatrunek piankowy/gąbkowy ze srebrem o wymiarach 18 x 12,5 x 3,2 cm
- samoprzylepna folia do mocowania i uszczelniania opatrunku – 2szt. ^ *
</t>
  </si>
  <si>
    <t>W skład zestawu wchodzi: opatrunek 18 x 12,5 x 3,2 cm , podkładka, folia samoprzylepna</t>
  </si>
  <si>
    <t>Zestaw opatrunkowy jałowy hydrofilowy z mikroporowej pianki z polialkoholu winylowego nasączony wodą sterylną, utrzymujący wilgoć w obrębie rany, odporny na rozciąganie do osłonięcia dużych naczyń i narządów  o wymiarach minimum 10x15cm x1cm ^ *</t>
  </si>
  <si>
    <t>10 x 15 x 1 cm</t>
  </si>
  <si>
    <t>W skład zestawu wchodzi: opatrunek 10 x 15 x 1 cm, podkładka, folia samoprzylepna</t>
  </si>
  <si>
    <t>5 x 5 cm</t>
  </si>
  <si>
    <t xml:space="preserve"> 10 x10 cm</t>
  </si>
  <si>
    <t>20 x 30 cm</t>
  </si>
  <si>
    <t>Dimetylosulfotlenek</t>
  </si>
  <si>
    <t>10 ml  Multi-dose</t>
  </si>
  <si>
    <t>krio-konserwant w pojemnikach wielodawkowych wyposażonych w zamknięcia typu Flipoff-tearoff</t>
  </si>
  <si>
    <t>Aqua, Betaine, Olive Oil PEG-7 Esters, Methyl Gluceth-20, Poloxamer 188,Glycerin,Panthenol, Alpha-Glucan Oligosaccharide, Polyaminopropyl Biguanide,BHT.</t>
  </si>
  <si>
    <t>1 op a 20 sztuk</t>
  </si>
  <si>
    <t>chusteczki do specjalistycznej higieny i pielęgnacji brzegów powiek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</si>
  <si>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</si>
  <si>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Oferujemy wykonanie całego przedmiotu zamówienia (w danej części) za cenę:</t>
  </si>
  <si>
    <t>Oświadczamy, że oferujemy realizację przedmiotu zamówienia zgodnie z zasadami określonymi w specyfikacji istotnych warunków zamówienia wraz z załącznikami.</t>
  </si>
  <si>
    <t>Oświadczamy, że zamówienie będziemy wykonywać do czasu wyczerpania kwoty wynagrodzenia umownego, nie dłużej jednak niż przez 18 miesięcy od dnia zawarcia umowy.</t>
  </si>
  <si>
    <t>DFP.271.62.2019.LS</t>
  </si>
  <si>
    <t>Dostawa produktów leczniczych, wyrobów medycznych, preparatów biobójczych i kosmetyków do Apteki Szpitala Uniwersyteckiego w Krakowie.</t>
  </si>
  <si>
    <t>Oświadczamy, że oferowane przez nas w części 25, kosmetyki są dopuszczone do obrotu i udostępniania na terenie Polski na zasadach określonych w ustawie o produktach kosmetycznych. Jednocześnie oświadczamy, że na każdorazowe wezwanie Zamawiającego przedstawimy dokumenty dopuszczające do obrotu i udostępniania na terenie Polski. (dotyczy wykonawców oferujących kosmetyki).</t>
  </si>
  <si>
    <t>Oświadczamy, że oferowane przez nas w części: 17, produkty biobójcze są dopuszczone do obrotu na zasadach określonych w ustawie o produktach biobójczych. Jednocześnie oświadczamy, że na każdorazowe wezwanie Zamawiającego przedstawimy dokumenty dopuszczające do obrotu i używania na terenie Polski. (dotyczy wykonawców oferujących produkty biobójcze)</t>
  </si>
  <si>
    <t xml:space="preserve">100 mg/0,67 ml </t>
  </si>
  <si>
    <t>roztwór do wstrzykiwań x 7 amp-strzyk</t>
  </si>
  <si>
    <t>^ wykaz B Obwieszczenia MZ aktaulny na dzień składania ofert</t>
  </si>
  <si>
    <t>^ wykaz B Obwieszczenia MZ aktualny na dzień składania ofert</t>
  </si>
  <si>
    <t>Risperidonum **</t>
  </si>
  <si>
    <t>37,5 mg</t>
  </si>
  <si>
    <t>proszek i rozpuszczalnik do sporządzania zawiesiny do wstrzykiwań o przedłużonym uwalnianiu, 1 zestaw (1 fiol. + 1 amp.-strzyk. + 1 urządzenie + 2 igły)</t>
  </si>
  <si>
    <t>proszek i rozpuszczalnik do sporządzania zawiesiny do wstrzykiwań o przedłużonym uwalnianiu,1 zestaw (1 fiol. + 1 amp.-strzyk. + 1 urządzenie + 2 igły)</t>
  </si>
  <si>
    <t>** wymagany jeden podmiot odpowiedzialny</t>
  </si>
  <si>
    <t>Cefoperazonum</t>
  </si>
  <si>
    <t>proszek do sporządzania roztworu do wstrzykiwań i infuzji, fiol</t>
  </si>
  <si>
    <t>w 1000 ml: calcium chloride 0,37 g+ magnesium chloride 0,2 g+ potassium chloride 0,3 g + sodium chloride 6,8g</t>
  </si>
  <si>
    <t>500 ml; butelka</t>
  </si>
  <si>
    <t>Acetylcysteinum</t>
  </si>
  <si>
    <t>600 mg</t>
  </si>
  <si>
    <t>tabl. musujące/ proszek do sporządzania roztworu doustnego/granulat do sporządzania roztworu doustnego</t>
  </si>
  <si>
    <t>Bromfenacum</t>
  </si>
  <si>
    <t>0,9 mg/ml, 5 ml</t>
  </si>
  <si>
    <t>krople do oczu, roztwór</t>
  </si>
  <si>
    <t>Colecalciferolum</t>
  </si>
  <si>
    <t>15 000 j.m./ml; 10 ml</t>
  </si>
  <si>
    <t>płyn doustny, fl. 10 ml</t>
  </si>
  <si>
    <t>Cholecalciferolum
+ Retinoluml</t>
  </si>
  <si>
    <t>płyn doustny</t>
  </si>
  <si>
    <t>Dexketoprofen</t>
  </si>
  <si>
    <t>50 ml</t>
  </si>
  <si>
    <t>aerozol</t>
  </si>
  <si>
    <t>Doxepinum</t>
  </si>
  <si>
    <t>Ferrosi sulfas</t>
  </si>
  <si>
    <t>80 mg Fe2+</t>
  </si>
  <si>
    <t>tabl. o przedłużonym uwalnianiu</t>
  </si>
  <si>
    <t>Acidum fusidicum</t>
  </si>
  <si>
    <t>20 mg/g, 15 g</t>
  </si>
  <si>
    <t>krem</t>
  </si>
  <si>
    <t>Ganciclovirum</t>
  </si>
  <si>
    <t>1,5 mg/g; 5g</t>
  </si>
  <si>
    <t>żel do oczu</t>
  </si>
  <si>
    <t>Rivaroxaban</t>
  </si>
  <si>
    <t xml:space="preserve"> tabletki powlekane</t>
  </si>
  <si>
    <t>Saccharomyces boulardii</t>
  </si>
  <si>
    <t>Sacubitrilum + Valsartanum</t>
  </si>
  <si>
    <t>24 mg + 26 mg</t>
  </si>
  <si>
    <t>Tocopherolum</t>
  </si>
  <si>
    <t>300 mg/ml; 10 ml</t>
  </si>
  <si>
    <t xml:space="preserve">krople doustne, roztwór </t>
  </si>
  <si>
    <t>300 mg x 30 tabl</t>
  </si>
  <si>
    <t>30 tabletek powlekanych</t>
  </si>
  <si>
    <t>* RATUNKOWY DOSTĘP DO TECHNOLOGII LEKOWEJ</t>
  </si>
  <si>
    <t>Trastuzumab emtanzyny *</t>
  </si>
  <si>
    <t>proszek do sporządzania koncentratu roztworu do infuzji, fiol</t>
  </si>
  <si>
    <t>Iohexolum</t>
  </si>
  <si>
    <t>755 mg/ml, 500 ml</t>
  </si>
  <si>
    <t>roztwór do wstrzykiwań, fiol.</t>
  </si>
  <si>
    <t>Idarucizumab</t>
  </si>
  <si>
    <t xml:space="preserve"> 2,5 g/50 ml </t>
  </si>
  <si>
    <t>roztwór do wstrzykiwań/ do infuzji  x 2 fiol</t>
  </si>
  <si>
    <t>Retinolum+ D-Pantenolum</t>
  </si>
  <si>
    <t>aerozol do nosa</t>
  </si>
  <si>
    <t>Kalii chloridum</t>
  </si>
  <si>
    <t>782 mg
K+/10 ml</t>
  </si>
  <si>
    <t>syrop, 150 ml</t>
  </si>
  <si>
    <t>75 mg + 25 mg</t>
  </si>
  <si>
    <t>tabletki ulegające rozpadowi w jamie ustnej</t>
  </si>
  <si>
    <t xml:space="preserve">saszetki hermetycznie zamknięte - zawierające nasączony alkoholem izopropylowym -  gazik, szt.; </t>
  </si>
  <si>
    <t>0,6 g</t>
  </si>
  <si>
    <t>fiol.</t>
  </si>
  <si>
    <t>Do zakupu w objętości 1 l i 2 l</t>
  </si>
  <si>
    <t>płyn do perfuzji nerek</t>
  </si>
  <si>
    <t>zestaw</t>
  </si>
  <si>
    <t>opakowanie sterylne</t>
  </si>
  <si>
    <t>Żel</t>
  </si>
  <si>
    <t>Opatrunek</t>
  </si>
  <si>
    <t>Jednorazowy zbiornik o pojemności 500 ml na wydzielinę z przezroczystym drenem, z możliwością zablokowania światła drenu i złączem do podłączenia do drenu podkładki odprowadzającej wydzielinę oraz filtrem przeciwbakteryjnym ^ *</t>
  </si>
  <si>
    <t>Zestaw opatrunkowy piankowy/gąbkowy duży zawierający:
- podkładkę z przezroczystym drenem odprowadzającym wydzielinę z folią samoprzylepną,  złączem drenu do podłączenia do drenu zbiornika  
- jałowy opatrunek piankowy/gąbkowy o wymiarach w zakresie 26 x 15 x 3,2 cm;
- samoprzylepna folia do mocowania i uszczelniania opatrunku –  min. 2szt^ *</t>
  </si>
  <si>
    <t>Zestaw opatrunkowy piankowy/gąbkowy średni zawierający:
- podkładkę z przezroczystym drenem odprowadzającym wydzielinę z folią samoprzylepną,  złączem drenu do podłączenia do drenu zbiornika
- jałowy opatrunek piankowy/gąbkowy o wymiarach w zakresie 18 x 12,5 x 3,2 cm
- samoprzylepna folia do mocowania i uszczelniania opatrunku – 2szt. ^ *</t>
  </si>
  <si>
    <t>Zestaw opatrunkowy piankowy/gąbkowy ze srebrem  duzy zawierający:
- podkładkę z przezroczystym drenem odprowadzającym wydzielinę z folią samoprzylepną i zaciskiem do drenu oraz złączem drenu do podłączenia do drenu zbiornika,
- jałowy opatrunek piankowy/gąbkowy ze srebrem o wymiarach 26x15cmx3,2cm
- samoprzylepna folia do mocowania i uszczelniania opatrunku – 2szt. ^ *</t>
  </si>
  <si>
    <t>Opatrunek chłonny hydrowłóknisty zbudowany z karbometylocelulozy sodowej, wzmocniony włóknami elastanu, zawierajacy 1,2% srebra jonowego, EDTA i BeC *</t>
  </si>
  <si>
    <t>5 cm x  5cm</t>
  </si>
  <si>
    <t>opatrunek</t>
  </si>
  <si>
    <t>10cm x 10cm</t>
  </si>
  <si>
    <t>15cm  x 15cm</t>
  </si>
  <si>
    <t>20cm x 30cm</t>
  </si>
  <si>
    <t>90 mcg</t>
  </si>
  <si>
    <t>roztwór do wstrzykiwań; 1 amp.-strz.</t>
  </si>
  <si>
    <t>135 mcg</t>
  </si>
  <si>
    <t>roztwór do wstrzykiwań;  1 amp.-strz.</t>
  </si>
  <si>
    <t>180 mcg</t>
  </si>
  <si>
    <t>^ wykaz B i C Obwieszczenia MZ aktualny na dzień składania ofert</t>
  </si>
  <si>
    <t>60 mg</t>
  </si>
  <si>
    <t>proszek do sporządzania roztworu do infuzji</t>
  </si>
  <si>
    <t>^ wykaz B Obwieszczenia MZ aktualny na dzień składania oferty</t>
  </si>
  <si>
    <t>529 mg/ml (0,5
mmol/ml)</t>
  </si>
  <si>
    <t>roztwór do wstrzykiwań dożylnych/ 1 fiol. 10 ml</t>
  </si>
  <si>
    <t xml:space="preserve">roztwór do wstrzykiwań dożylnych/1 fiol. 20 ml </t>
  </si>
  <si>
    <t>Podmiot Odpowiedzialny (dotyczy poz. 1-5, 7-14); Wytwórca (dotyczy poz. 6)</t>
  </si>
  <si>
    <t>Disolaksan, spray do bezbolesnego usuwania wszelkiego rodzaju plastrów, opatrunków samoprzylepnych, przylepców, taśm mocujących</t>
  </si>
  <si>
    <t>(10000 j.m. + 20000 j.m.) /ml; 10 ml</t>
  </si>
  <si>
    <t>aerozol 20 ML</t>
  </si>
  <si>
    <t>* Wyrób medyczny, Produkt biobójczy lub Produkt Leczniczy</t>
  </si>
  <si>
    <t>wymagana wielkość gazika po rozłożeniu: min. 3 cm x 6 cm , max. 9 cm x 12 cm</t>
  </si>
  <si>
    <t>sztuk a 1 litr</t>
  </si>
  <si>
    <t xml:space="preserve">Oferowana ilość sztuk a 1 litr </t>
  </si>
  <si>
    <t>Cena brutto jednej sztuki a 1 litr</t>
  </si>
  <si>
    <t>Opis</t>
  </si>
  <si>
    <t>Wymiary</t>
  </si>
  <si>
    <t>Nazwa handlowa:
Wymiary:
Postać/ Opakowanie:</t>
  </si>
  <si>
    <t>Nazwa handlowa:
Postać/ Opakowanie:</t>
  </si>
  <si>
    <t>Wytwórca</t>
  </si>
  <si>
    <t>Dawka/ Wymiary</t>
  </si>
  <si>
    <t>* wymagany jeden wytwórca</t>
  </si>
  <si>
    <t>Objetość/ Wymiary</t>
  </si>
  <si>
    <t>Nazwa handlowa:
Objętość:
Postać/ Opakowanie:</t>
  </si>
  <si>
    <t>Kod EAN (jeżeli dotyczy)</t>
  </si>
  <si>
    <t>Kod EAN  (jeżeli dotyczy)</t>
  </si>
  <si>
    <t xml:space="preserve">^ Wyroby kompatybilne z urzadzeniami do podciśnieniowej terapii leczenia ran Info V.A.C. </t>
  </si>
  <si>
    <t>Ilość sztuk/ zestawów w opakowaniu jednostkowym</t>
  </si>
  <si>
    <t>opatrunek wykonany w technologii typu Hydrofiber z dodatkiem srebra jonowego wdbudowanego w strukturę włókien *</t>
  </si>
  <si>
    <t>opakowań a 10 pojemników</t>
  </si>
  <si>
    <t>Oferowana ilość jednostkowych opakowań a 10 pojemników</t>
  </si>
  <si>
    <t>Cena brutto jednego opakowania a 10 pojemników</t>
  </si>
  <si>
    <t>opakowań a 20 sztuk</t>
  </si>
  <si>
    <t>Kod EAN (jeżeli dotyczy</t>
  </si>
  <si>
    <t>Oferowana ilość jednostkowych opakowań a 20 sztuk</t>
  </si>
  <si>
    <t>Cena brutto jednego opakowania a 20 sztuk</t>
  </si>
  <si>
    <t>Producent</t>
  </si>
  <si>
    <t>Peginterferon alfa-2a ^ *</t>
  </si>
  <si>
    <t>Karfilzomib ^</t>
  </si>
  <si>
    <t>** Wymagany jeden podmiot odpowiedzialny</t>
  </si>
  <si>
    <t>Kod EAN (poz.1-5,7-14)</t>
  </si>
  <si>
    <t>Tramadoli hydrochloridum + Dexketoprofenum</t>
  </si>
  <si>
    <t>*** Import docelowy</t>
  </si>
  <si>
    <t xml:space="preserve">dawek a 100 mg </t>
  </si>
  <si>
    <t>Vedolizumabum ^</t>
  </si>
  <si>
    <t>Dimeglumini gadobenas **</t>
  </si>
  <si>
    <t>Anakinra ^</t>
  </si>
  <si>
    <t xml:space="preserve">Calcium chloride + magnesium chloride + potassium chloride + sodium chloride 
</t>
  </si>
  <si>
    <t>stała postać doustna ^</t>
  </si>
  <si>
    <t>^ opakowanie nie większe niż 30 szt.</t>
  </si>
  <si>
    <t>Vandetanibum *</t>
  </si>
  <si>
    <t>dla dawki 100 mg:
Nazwa handlowa:
Dawka:
Postać/ Opakowanie:
dla dawki 160 mg:
Nazwa handlowa:
Dawka:
Postać/ Opakowanie:</t>
  </si>
  <si>
    <t>Oferowana ilość dawek a 100 mg</t>
  </si>
  <si>
    <t>Cena brutto jednej dawki a 100 mg</t>
  </si>
  <si>
    <t xml:space="preserve">dla dawki 100 mg:
dla dawki 160 mg:
</t>
  </si>
  <si>
    <t xml:space="preserve"> Do zakupu w dawkach: 100 mg i 160 mg </t>
  </si>
  <si>
    <t>^ opakowanie nie większe niż 20 tabl.</t>
  </si>
  <si>
    <t xml:space="preserve">Podmiot Odpowiedzialny/ Wytwórca </t>
  </si>
  <si>
    <t>Izopropanol 70% *</t>
  </si>
  <si>
    <t>Rifampicin ***</t>
  </si>
  <si>
    <r>
      <t xml:space="preserve">Podmiot Odpowiedzialny/ Wytwórca
</t>
    </r>
  </si>
  <si>
    <t>Aplikator endoskopowy do podawania laparoskopowo matrycy hemostatycznej, długość 41 cm</t>
  </si>
  <si>
    <t>Matryca hemostatyczna: 1 strzykawka  5ml z matrycą żelatynową, 1 strzykawka  5ml do przygotowania matryc, wyposażona w zintegrowane żeńskie złącze luer, 1 fiolka trombiny (ludzkiej) 2500 j.n., ampułka z chlorkiem sodu, 2 końcówki aplikatora, 1 końcówka plastycznej z pamięcią kształtu. Preparat biozgodny, Resorbcja w ciągu 6-8tygodni.</t>
  </si>
  <si>
    <t>Hydrożel z alginatem sodowym do autolitycznego usuwania martwicy; z możliwością pozostawienia na ranie do 3 dni *</t>
  </si>
  <si>
    <t>Jałowy opatrunek bakteriobójczy nasączony 10% rozpuszczalnynym żelem jodoformowym *</t>
  </si>
  <si>
    <t>* wymagany jeden wytwórca w przypadku tego samego składu</t>
  </si>
  <si>
    <t>zestawów</t>
  </si>
  <si>
    <t>Ilość zestawów w opakowaniu jednostkowym</t>
  </si>
  <si>
    <t>* Wyrób medyczny lub Produkt Leczniczy</t>
  </si>
  <si>
    <t>Custodiol *</t>
  </si>
  <si>
    <t>Oświadczamy, że oferowane przez nas w części: 1-7, 8 (poz.1-5, 7-14); 9-12, 14-19; 26, 27,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</si>
  <si>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 części: 8 (poz.6), 13, 17, 19-24,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</si>
</sst>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.00&quot;    &quot;;&quot;-&quot;#,##0.00&quot;    &quot;;&quot; -&quot;00&quot;    &quot;;&quot; &quot;@&quot; &quot;"/>
    <numFmt numFmtId="183" formatCode="&quot; &quot;#,##0&quot;    &quot;;&quot;-&quot;#,##0&quot;    &quot;;&quot; -&quot;00&quot;    &quot;;&quot; &quot;@&quot; &quot;"/>
    <numFmt numFmtId="184" formatCode="[$-415]d\ mmmm\ yyyy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E"/>
      <family val="0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Border="0" applyProtection="0">
      <alignment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8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/>
      <protection locked="0"/>
    </xf>
    <xf numFmtId="0" fontId="47" fillId="0" borderId="12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3" xfId="0" applyFont="1" applyFill="1" applyBorder="1" applyAlignment="1" applyProtection="1">
      <alignment horizontal="left" vertical="top" wrapText="1"/>
      <protection locked="0"/>
    </xf>
    <xf numFmtId="4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 applyProtection="1">
      <alignment horizontal="left" vertical="top" wrapText="1"/>
      <protection locked="0"/>
    </xf>
    <xf numFmtId="44" fontId="4" fillId="0" borderId="14" xfId="68" applyNumberFormat="1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vertical="top" wrapText="1" shrinkToFi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3" fontId="47" fillId="0" borderId="0" xfId="42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NumberFormat="1" applyFont="1" applyFill="1" applyBorder="1" applyAlignment="1" applyProtection="1">
      <alignment vertical="top" wrapText="1" shrinkToFit="1"/>
      <protection locked="0"/>
    </xf>
    <xf numFmtId="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4" fontId="4" fillId="0" borderId="0" xfId="0" applyNumberFormat="1" applyFont="1" applyFill="1" applyBorder="1" applyAlignment="1" applyProtection="1">
      <alignment vertical="top" wrapText="1" shrinkToFit="1"/>
      <protection locked="0"/>
    </xf>
    <xf numFmtId="0" fontId="4" fillId="0" borderId="0" xfId="0" applyNumberFormat="1" applyFont="1" applyFill="1" applyBorder="1" applyAlignment="1" applyProtection="1">
      <alignment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3" fontId="4" fillId="0" borderId="0" xfId="4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49" fontId="49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9" fillId="0" borderId="15" xfId="55" applyFont="1" applyFill="1" applyBorder="1" applyAlignment="1">
      <alignment horizontal="left" vertical="center" wrapText="1"/>
      <protection/>
    </xf>
    <xf numFmtId="0" fontId="49" fillId="0" borderId="15" xfId="55" applyFont="1" applyFill="1" applyBorder="1" applyAlignment="1">
      <alignment horizontal="left" vertical="center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center" wrapText="1"/>
      <protection/>
    </xf>
    <xf numFmtId="0" fontId="4" fillId="0" borderId="10" xfId="56" applyFont="1" applyBorder="1" applyAlignment="1">
      <alignment horizontal="left" vertical="center" wrapText="1"/>
      <protection/>
    </xf>
    <xf numFmtId="175" fontId="4" fillId="0" borderId="10" xfId="42" applyNumberFormat="1" applyFont="1" applyFill="1" applyBorder="1" applyAlignment="1">
      <alignment horizontal="left" vertical="center" wrapText="1"/>
    </xf>
    <xf numFmtId="175" fontId="49" fillId="0" borderId="15" xfId="42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175" fontId="4" fillId="0" borderId="17" xfId="42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175" fontId="4" fillId="0" borderId="19" xfId="42" applyNumberFormat="1" applyFont="1" applyFill="1" applyBorder="1" applyAlignment="1">
      <alignment horizontal="left" vertical="center" wrapText="1"/>
    </xf>
    <xf numFmtId="175" fontId="4" fillId="0" borderId="11" xfId="42" applyNumberFormat="1" applyFont="1" applyFill="1" applyBorder="1" applyAlignment="1">
      <alignment horizontal="left" vertical="center" wrapText="1"/>
    </xf>
    <xf numFmtId="0" fontId="4" fillId="0" borderId="13" xfId="56" applyFont="1" applyFill="1" applyBorder="1" applyAlignment="1">
      <alignment horizontal="left" vertical="center" wrapText="1"/>
      <protection/>
    </xf>
    <xf numFmtId="175" fontId="4" fillId="0" borderId="20" xfId="42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6" xfId="59" applyFont="1" applyBorder="1" applyAlignment="1">
      <alignment horizontal="left" vertical="center" wrapText="1"/>
    </xf>
    <xf numFmtId="0" fontId="4" fillId="0" borderId="10" xfId="59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175" fontId="47" fillId="0" borderId="11" xfId="42" applyNumberFormat="1" applyFont="1" applyFill="1" applyBorder="1" applyAlignment="1">
      <alignment horizontal="left" vertical="center"/>
    </xf>
    <xf numFmtId="0" fontId="4" fillId="0" borderId="10" xfId="55" applyFont="1" applyFill="1" applyBorder="1" applyAlignment="1">
      <alignment horizontal="left" vertical="center" wrapText="1"/>
      <protection/>
    </xf>
    <xf numFmtId="175" fontId="4" fillId="34" borderId="10" xfId="42" applyNumberFormat="1" applyFont="1" applyFill="1" applyBorder="1" applyAlignment="1">
      <alignment horizontal="left" vertical="center" wrapText="1"/>
    </xf>
    <xf numFmtId="175" fontId="4" fillId="34" borderId="10" xfId="42" applyNumberFormat="1" applyFont="1" applyFill="1" applyBorder="1" applyAlignment="1">
      <alignment horizontal="left" vertical="center"/>
    </xf>
    <xf numFmtId="175" fontId="4" fillId="0" borderId="10" xfId="42" applyNumberFormat="1" applyFont="1" applyFill="1" applyBorder="1" applyAlignment="1">
      <alignment horizontal="left" vertical="center"/>
    </xf>
    <xf numFmtId="175" fontId="47" fillId="0" borderId="11" xfId="42" applyNumberFormat="1" applyFont="1" applyBorder="1" applyAlignment="1">
      <alignment horizontal="left" vertical="center" wrapText="1"/>
    </xf>
    <xf numFmtId="0" fontId="49" fillId="0" borderId="15" xfId="59" applyFont="1" applyFill="1" applyBorder="1" applyAlignment="1">
      <alignment horizontal="left" vertical="center" wrapText="1"/>
    </xf>
    <xf numFmtId="175" fontId="49" fillId="0" borderId="15" xfId="42" applyNumberFormat="1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175" fontId="49" fillId="33" borderId="15" xfId="42" applyNumberFormat="1" applyFont="1" applyFill="1" applyBorder="1" applyAlignment="1">
      <alignment horizontal="left" vertical="center" wrapText="1"/>
    </xf>
    <xf numFmtId="3" fontId="47" fillId="0" borderId="10" xfId="42" applyNumberFormat="1" applyFont="1" applyFill="1" applyBorder="1" applyAlignment="1">
      <alignment horizontal="left" vertical="top" wrapText="1"/>
    </xf>
    <xf numFmtId="175" fontId="49" fillId="0" borderId="10" xfId="42" applyNumberFormat="1" applyFont="1" applyFill="1" applyBorder="1" applyAlignment="1">
      <alignment horizontal="left" vertical="center"/>
    </xf>
    <xf numFmtId="175" fontId="47" fillId="0" borderId="10" xfId="42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75" fontId="4" fillId="0" borderId="10" xfId="42" applyNumberFormat="1" applyFont="1" applyFill="1" applyBorder="1" applyAlignment="1">
      <alignment vertical="center"/>
    </xf>
    <xf numFmtId="0" fontId="49" fillId="33" borderId="15" xfId="0" applyFont="1" applyFill="1" applyBorder="1" applyAlignment="1">
      <alignment horizontal="left" vertical="center" wrapText="1"/>
    </xf>
    <xf numFmtId="0" fontId="49" fillId="33" borderId="21" xfId="0" applyFont="1" applyFill="1" applyBorder="1" applyAlignment="1">
      <alignment horizontal="left" vertical="center" wrapText="1"/>
    </xf>
    <xf numFmtId="175" fontId="49" fillId="33" borderId="22" xfId="42" applyNumberFormat="1" applyFont="1" applyFill="1" applyBorder="1" applyAlignment="1">
      <alignment horizontal="left" vertical="center" wrapText="1"/>
    </xf>
    <xf numFmtId="0" fontId="49" fillId="33" borderId="23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/>
    </xf>
    <xf numFmtId="175" fontId="49" fillId="33" borderId="25" xfId="42" applyNumberFormat="1" applyFont="1" applyFill="1" applyBorder="1" applyAlignment="1">
      <alignment horizontal="left" vertical="center" wrapText="1"/>
    </xf>
    <xf numFmtId="175" fontId="49" fillId="33" borderId="10" xfId="42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49" fillId="33" borderId="15" xfId="0" applyFont="1" applyFill="1" applyBorder="1" applyAlignment="1">
      <alignment horizontal="left" vertical="center"/>
    </xf>
    <xf numFmtId="44" fontId="49" fillId="33" borderId="15" xfId="68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left" vertical="center" wrapText="1"/>
    </xf>
    <xf numFmtId="175" fontId="49" fillId="33" borderId="23" xfId="42" applyNumberFormat="1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5" fontId="4" fillId="0" borderId="12" xfId="42" applyNumberFormat="1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175" fontId="49" fillId="0" borderId="22" xfId="42" applyNumberFormat="1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5" fontId="49" fillId="0" borderId="25" xfId="42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175" fontId="49" fillId="0" borderId="10" xfId="42" applyNumberFormat="1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175" fontId="47" fillId="0" borderId="10" xfId="42" applyNumberFormat="1" applyFont="1" applyFill="1" applyBorder="1" applyAlignment="1">
      <alignment horizontal="left" vertical="center"/>
    </xf>
    <xf numFmtId="175" fontId="47" fillId="0" borderId="10" xfId="42" applyNumberFormat="1" applyFont="1" applyBorder="1" applyAlignment="1">
      <alignment horizontal="left" vertical="center"/>
    </xf>
    <xf numFmtId="175" fontId="47" fillId="0" borderId="10" xfId="42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27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Fill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0" fillId="0" borderId="0" xfId="0" applyAlignment="1">
      <alignment horizontal="left" vertical="top" wrapText="1"/>
    </xf>
    <xf numFmtId="0" fontId="50" fillId="0" borderId="14" xfId="0" applyFont="1" applyFill="1" applyBorder="1" applyAlignment="1" applyProtection="1">
      <alignment horizontal="left" vertical="top" wrapText="1"/>
      <protection locked="0"/>
    </xf>
    <xf numFmtId="0" fontId="51" fillId="0" borderId="14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34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7" fillId="0" borderId="14" xfId="0" applyFont="1" applyFill="1" applyBorder="1" applyAlignment="1" applyProtection="1">
      <alignment horizontal="left" vertical="top" wrapText="1"/>
      <protection locked="0"/>
    </xf>
    <xf numFmtId="0" fontId="52" fillId="0" borderId="14" xfId="0" applyFont="1" applyBorder="1" applyAlignment="1">
      <alignment horizontal="left" vertical="top" wrapText="1"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horizontal="left" vertical="center" wrapText="1"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 7" xfId="58"/>
    <cellStyle name="Normalny_Arkusz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e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88"/>
  <sheetViews>
    <sheetView showGridLines="0" tabSelected="1" view="pageBreakPreview" zoomScaleNormal="93" zoomScaleSheetLayoutView="100" zoomScalePageLayoutView="115" workbookViewId="0" topLeftCell="A61">
      <selection activeCell="B64" sqref="B64:D64"/>
    </sheetView>
  </sheetViews>
  <sheetFormatPr defaultColWidth="9.125" defaultRowHeight="12.75"/>
  <cols>
    <col min="1" max="1" width="4.50390625" style="9" customWidth="1"/>
    <col min="2" max="3" width="30.00390625" style="9" customWidth="1"/>
    <col min="4" max="4" width="41.50390625" style="19" customWidth="1"/>
    <col min="5" max="5" width="1.875" style="9" customWidth="1"/>
    <col min="6" max="8" width="9.125" style="9" customWidth="1"/>
    <col min="9" max="9" width="22.375" style="9" customWidth="1"/>
    <col min="10" max="11" width="16.125" style="9" customWidth="1"/>
    <col min="12" max="16384" width="9.125" style="9" customWidth="1"/>
  </cols>
  <sheetData>
    <row r="1" ht="13.5">
      <c r="D1" s="7" t="s">
        <v>79</v>
      </c>
    </row>
    <row r="2" spans="2:4" ht="13.5">
      <c r="B2" s="18"/>
      <c r="C2" s="18" t="s">
        <v>76</v>
      </c>
      <c r="D2" s="18"/>
    </row>
    <row r="4" spans="2:3" ht="13.5">
      <c r="B4" s="9" t="s">
        <v>68</v>
      </c>
      <c r="C4" s="9" t="s">
        <v>141</v>
      </c>
    </row>
    <row r="6" spans="2:4" ht="33" customHeight="1">
      <c r="B6" s="9" t="s">
        <v>67</v>
      </c>
      <c r="C6" s="152" t="s">
        <v>142</v>
      </c>
      <c r="D6" s="152"/>
    </row>
    <row r="8" spans="2:4" ht="13.5">
      <c r="B8" s="21" t="s">
        <v>60</v>
      </c>
      <c r="C8" s="155"/>
      <c r="D8" s="144"/>
    </row>
    <row r="9" spans="2:4" ht="13.5">
      <c r="B9" s="21" t="s">
        <v>69</v>
      </c>
      <c r="C9" s="157"/>
      <c r="D9" s="158"/>
    </row>
    <row r="10" spans="2:4" ht="13.5">
      <c r="B10" s="21" t="s">
        <v>59</v>
      </c>
      <c r="C10" s="153"/>
      <c r="D10" s="154"/>
    </row>
    <row r="11" spans="2:4" ht="13.5">
      <c r="B11" s="21" t="s">
        <v>70</v>
      </c>
      <c r="C11" s="153"/>
      <c r="D11" s="154"/>
    </row>
    <row r="12" spans="2:4" ht="13.5">
      <c r="B12" s="21" t="s">
        <v>71</v>
      </c>
      <c r="C12" s="153"/>
      <c r="D12" s="154"/>
    </row>
    <row r="13" spans="2:4" ht="13.5">
      <c r="B13" s="21" t="s">
        <v>72</v>
      </c>
      <c r="C13" s="153"/>
      <c r="D13" s="154"/>
    </row>
    <row r="14" spans="2:4" ht="13.5">
      <c r="B14" s="21" t="s">
        <v>73</v>
      </c>
      <c r="C14" s="153"/>
      <c r="D14" s="154"/>
    </row>
    <row r="15" spans="2:4" ht="13.5">
      <c r="B15" s="21" t="s">
        <v>74</v>
      </c>
      <c r="C15" s="153"/>
      <c r="D15" s="154"/>
    </row>
    <row r="16" spans="2:4" ht="13.5">
      <c r="B16" s="21" t="s">
        <v>75</v>
      </c>
      <c r="C16" s="153"/>
      <c r="D16" s="154"/>
    </row>
    <row r="17" spans="3:4" ht="13.5">
      <c r="C17" s="6"/>
      <c r="D17" s="22"/>
    </row>
    <row r="18" spans="1:4" ht="13.5">
      <c r="A18" s="9" t="s">
        <v>3</v>
      </c>
      <c r="B18" s="159" t="s">
        <v>138</v>
      </c>
      <c r="C18" s="159"/>
      <c r="D18" s="159"/>
    </row>
    <row r="19" spans="3:4" ht="13.5">
      <c r="C19" s="1"/>
      <c r="D19" s="23"/>
    </row>
    <row r="20" spans="2:4" ht="21" customHeight="1">
      <c r="B20" s="5" t="s">
        <v>19</v>
      </c>
      <c r="C20" s="24" t="s">
        <v>2</v>
      </c>
      <c r="D20" s="6"/>
    </row>
    <row r="21" spans="2:4" ht="13.5">
      <c r="B21" s="21" t="s">
        <v>26</v>
      </c>
      <c r="C21" s="25">
        <f>'część (1)'!H$6</f>
        <v>0</v>
      </c>
      <c r="D21" s="26"/>
    </row>
    <row r="22" spans="2:4" ht="13.5">
      <c r="B22" s="21" t="s">
        <v>27</v>
      </c>
      <c r="C22" s="25">
        <f>'część (2)'!H$6</f>
        <v>0</v>
      </c>
      <c r="D22" s="26"/>
    </row>
    <row r="23" spans="2:4" ht="13.5">
      <c r="B23" s="21" t="s">
        <v>28</v>
      </c>
      <c r="C23" s="25">
        <f>'część (3)'!H$6</f>
        <v>0</v>
      </c>
      <c r="D23" s="26"/>
    </row>
    <row r="24" spans="2:4" ht="13.5">
      <c r="B24" s="21" t="s">
        <v>29</v>
      </c>
      <c r="C24" s="25">
        <f>'część (4)'!H$6</f>
        <v>0</v>
      </c>
      <c r="D24" s="26"/>
    </row>
    <row r="25" spans="2:4" ht="13.5">
      <c r="B25" s="21" t="s">
        <v>30</v>
      </c>
      <c r="C25" s="25">
        <f>'część (5)'!H$6</f>
        <v>0</v>
      </c>
      <c r="D25" s="26"/>
    </row>
    <row r="26" spans="2:4" ht="13.5">
      <c r="B26" s="21" t="s">
        <v>31</v>
      </c>
      <c r="C26" s="25">
        <f>'część (6)'!H$6</f>
        <v>0</v>
      </c>
      <c r="D26" s="26"/>
    </row>
    <row r="27" spans="2:4" ht="13.5">
      <c r="B27" s="21" t="s">
        <v>32</v>
      </c>
      <c r="C27" s="25">
        <f>'część (7)'!H$6</f>
        <v>0</v>
      </c>
      <c r="D27" s="26"/>
    </row>
    <row r="28" spans="2:4" ht="13.5">
      <c r="B28" s="21" t="s">
        <v>33</v>
      </c>
      <c r="C28" s="25">
        <f>'część (8)'!H$6</f>
        <v>0</v>
      </c>
      <c r="D28" s="26"/>
    </row>
    <row r="29" spans="2:4" ht="13.5">
      <c r="B29" s="21" t="s">
        <v>34</v>
      </c>
      <c r="C29" s="25">
        <f>'część (9)'!H$6</f>
        <v>0</v>
      </c>
      <c r="D29" s="26"/>
    </row>
    <row r="30" spans="2:4" ht="13.5">
      <c r="B30" s="21" t="s">
        <v>35</v>
      </c>
      <c r="C30" s="25">
        <f>'część (10)'!H$6</f>
        <v>0</v>
      </c>
      <c r="D30" s="26"/>
    </row>
    <row r="31" spans="2:4" ht="13.5">
      <c r="B31" s="21" t="s">
        <v>36</v>
      </c>
      <c r="C31" s="25">
        <f>'część (11)'!H$6</f>
        <v>0</v>
      </c>
      <c r="D31" s="26"/>
    </row>
    <row r="32" spans="2:4" ht="13.5">
      <c r="B32" s="21" t="s">
        <v>37</v>
      </c>
      <c r="C32" s="25">
        <f>'część (12)'!H$6</f>
        <v>0</v>
      </c>
      <c r="D32" s="26"/>
    </row>
    <row r="33" spans="2:4" ht="13.5">
      <c r="B33" s="21" t="s">
        <v>38</v>
      </c>
      <c r="C33" s="25">
        <f>'część (13)'!H$6</f>
        <v>0</v>
      </c>
      <c r="D33" s="26"/>
    </row>
    <row r="34" spans="2:4" ht="13.5">
      <c r="B34" s="21" t="s">
        <v>39</v>
      </c>
      <c r="C34" s="25">
        <f>'część (14)'!H$6</f>
        <v>0</v>
      </c>
      <c r="D34" s="26"/>
    </row>
    <row r="35" spans="2:4" ht="13.5">
      <c r="B35" s="21" t="s">
        <v>40</v>
      </c>
      <c r="C35" s="25">
        <f>'część (15)'!H$6</f>
        <v>0</v>
      </c>
      <c r="D35" s="26"/>
    </row>
    <row r="36" spans="2:4" ht="13.5">
      <c r="B36" s="21" t="s">
        <v>41</v>
      </c>
      <c r="C36" s="25">
        <f>'część (16)'!H$6</f>
        <v>0</v>
      </c>
      <c r="D36" s="26"/>
    </row>
    <row r="37" spans="2:4" ht="13.5">
      <c r="B37" s="21" t="s">
        <v>42</v>
      </c>
      <c r="C37" s="25">
        <f>'część (17)'!H$6</f>
        <v>0</v>
      </c>
      <c r="D37" s="26"/>
    </row>
    <row r="38" spans="2:4" ht="13.5">
      <c r="B38" s="21" t="s">
        <v>43</v>
      </c>
      <c r="C38" s="25">
        <f>'część (18)'!H$6</f>
        <v>0</v>
      </c>
      <c r="D38" s="26"/>
    </row>
    <row r="39" spans="2:4" ht="13.5">
      <c r="B39" s="21" t="s">
        <v>44</v>
      </c>
      <c r="C39" s="25">
        <f>'część (19)'!H$6</f>
        <v>0</v>
      </c>
      <c r="D39" s="26"/>
    </row>
    <row r="40" spans="2:4" ht="13.5">
      <c r="B40" s="21" t="s">
        <v>45</v>
      </c>
      <c r="C40" s="25">
        <f>'część (20)'!H$6</f>
        <v>0</v>
      </c>
      <c r="D40" s="26"/>
    </row>
    <row r="41" spans="2:4" ht="13.5">
      <c r="B41" s="21" t="s">
        <v>46</v>
      </c>
      <c r="C41" s="25">
        <f>'część (21)'!H$6</f>
        <v>0</v>
      </c>
      <c r="D41" s="26"/>
    </row>
    <row r="42" spans="2:4" ht="13.5">
      <c r="B42" s="21" t="s">
        <v>47</v>
      </c>
      <c r="C42" s="25">
        <f>'część (22)'!H$6</f>
        <v>0</v>
      </c>
      <c r="D42" s="26"/>
    </row>
    <row r="43" spans="2:4" ht="13.5">
      <c r="B43" s="21" t="s">
        <v>48</v>
      </c>
      <c r="C43" s="25">
        <f>'część (23)'!H$6</f>
        <v>0</v>
      </c>
      <c r="D43" s="26"/>
    </row>
    <row r="44" spans="2:4" ht="13.5">
      <c r="B44" s="21" t="s">
        <v>49</v>
      </c>
      <c r="C44" s="25">
        <f>'część (24)'!H$6</f>
        <v>0</v>
      </c>
      <c r="D44" s="26"/>
    </row>
    <row r="45" spans="2:4" ht="13.5">
      <c r="B45" s="21" t="s">
        <v>50</v>
      </c>
      <c r="C45" s="25">
        <f>'część (25)'!H$6</f>
        <v>0</v>
      </c>
      <c r="D45" s="26"/>
    </row>
    <row r="46" spans="2:4" ht="13.5">
      <c r="B46" s="21" t="s">
        <v>51</v>
      </c>
      <c r="C46" s="25">
        <f>'część (26)'!H$6</f>
        <v>0</v>
      </c>
      <c r="D46" s="26"/>
    </row>
    <row r="47" spans="2:4" ht="13.5">
      <c r="B47" s="21" t="s">
        <v>52</v>
      </c>
      <c r="C47" s="25">
        <f>'część (27)'!H$6</f>
        <v>0</v>
      </c>
      <c r="D47" s="26"/>
    </row>
    <row r="48" spans="2:4" ht="11.25" customHeight="1">
      <c r="B48" s="51"/>
      <c r="C48" s="54"/>
      <c r="D48" s="26"/>
    </row>
    <row r="49" spans="3:4" ht="13.5" hidden="1">
      <c r="C49" s="38"/>
      <c r="D49" s="26"/>
    </row>
    <row r="50" spans="3:4" ht="0.75" customHeight="1" hidden="1">
      <c r="C50" s="38"/>
      <c r="D50" s="26"/>
    </row>
    <row r="51" spans="3:4" ht="30" customHeight="1" hidden="1">
      <c r="C51" s="38"/>
      <c r="D51" s="26"/>
    </row>
    <row r="52" spans="3:4" ht="13.5" hidden="1">
      <c r="C52" s="38"/>
      <c r="D52" s="26"/>
    </row>
    <row r="53" spans="3:4" ht="13.5" hidden="1">
      <c r="C53" s="38"/>
      <c r="D53" s="26"/>
    </row>
    <row r="54" spans="3:4" ht="2.25" customHeight="1" hidden="1">
      <c r="C54" s="38"/>
      <c r="D54" s="26"/>
    </row>
    <row r="55" spans="3:4" ht="2.25" customHeight="1" hidden="1">
      <c r="C55" s="38"/>
      <c r="D55" s="26"/>
    </row>
    <row r="56" spans="3:4" ht="0.75" customHeight="1" hidden="1">
      <c r="C56" s="38"/>
      <c r="D56" s="26"/>
    </row>
    <row r="57" spans="3:4" ht="13.5" hidden="1">
      <c r="C57" s="38"/>
      <c r="D57" s="26"/>
    </row>
    <row r="58" spans="3:4" ht="5.25" customHeight="1">
      <c r="C58" s="38"/>
      <c r="D58" s="26"/>
    </row>
    <row r="59" spans="1:4" ht="82.5" customHeight="1">
      <c r="A59" s="9" t="s">
        <v>4</v>
      </c>
      <c r="B59" s="159" t="s">
        <v>137</v>
      </c>
      <c r="C59" s="159"/>
      <c r="D59" s="159"/>
    </row>
    <row r="60" spans="1:4" ht="30" customHeight="1">
      <c r="A60" s="9" t="s">
        <v>5</v>
      </c>
      <c r="B60" s="156" t="s">
        <v>104</v>
      </c>
      <c r="C60" s="156"/>
      <c r="D60" s="156"/>
    </row>
    <row r="61" spans="1:4" ht="41.25" customHeight="1">
      <c r="A61" s="9" t="s">
        <v>6</v>
      </c>
      <c r="B61" s="151" t="s">
        <v>140</v>
      </c>
      <c r="C61" s="151"/>
      <c r="D61" s="151"/>
    </row>
    <row r="62" spans="1:4" ht="41.25" customHeight="1">
      <c r="A62" s="9" t="s">
        <v>56</v>
      </c>
      <c r="B62" s="151" t="s">
        <v>139</v>
      </c>
      <c r="C62" s="151"/>
      <c r="D62" s="151"/>
    </row>
    <row r="63" spans="1:4" s="27" customFormat="1" ht="72" customHeight="1">
      <c r="A63" s="9" t="s">
        <v>63</v>
      </c>
      <c r="B63" s="150" t="s">
        <v>303</v>
      </c>
      <c r="C63" s="150"/>
      <c r="D63" s="150"/>
    </row>
    <row r="64" spans="1:4" s="27" customFormat="1" ht="72.75" customHeight="1">
      <c r="A64" s="9" t="s">
        <v>7</v>
      </c>
      <c r="B64" s="150" t="s">
        <v>304</v>
      </c>
      <c r="C64" s="150"/>
      <c r="D64" s="150"/>
    </row>
    <row r="65" spans="1:4" s="27" customFormat="1" ht="69" customHeight="1">
      <c r="A65" s="9" t="s">
        <v>8</v>
      </c>
      <c r="B65" s="143" t="s">
        <v>143</v>
      </c>
      <c r="C65" s="143"/>
      <c r="D65" s="143"/>
    </row>
    <row r="66" spans="1:4" s="27" customFormat="1" ht="69" customHeight="1">
      <c r="A66" s="9" t="s">
        <v>21</v>
      </c>
      <c r="B66" s="143" t="s">
        <v>144</v>
      </c>
      <c r="C66" s="143"/>
      <c r="D66" s="143"/>
    </row>
    <row r="67" spans="1:4" ht="39.75" customHeight="1">
      <c r="A67" s="9" t="s">
        <v>62</v>
      </c>
      <c r="B67" s="150" t="s">
        <v>24</v>
      </c>
      <c r="C67" s="150"/>
      <c r="D67" s="150"/>
    </row>
    <row r="68" spans="1:4" ht="32.25" customHeight="1">
      <c r="A68" s="9" t="s">
        <v>1</v>
      </c>
      <c r="B68" s="161" t="s">
        <v>57</v>
      </c>
      <c r="C68" s="161"/>
      <c r="D68" s="161"/>
    </row>
    <row r="69" spans="1:4" ht="39" customHeight="1">
      <c r="A69" s="9" t="s">
        <v>0</v>
      </c>
      <c r="B69" s="150" t="s">
        <v>58</v>
      </c>
      <c r="C69" s="150"/>
      <c r="D69" s="150"/>
    </row>
    <row r="70" spans="1:4" ht="33.75" customHeight="1">
      <c r="A70" s="9" t="s">
        <v>65</v>
      </c>
      <c r="B70" s="150" t="s">
        <v>85</v>
      </c>
      <c r="C70" s="150"/>
      <c r="D70" s="150"/>
    </row>
    <row r="71" spans="2:4" ht="33.75" customHeight="1">
      <c r="B71" s="150" t="s">
        <v>83</v>
      </c>
      <c r="C71" s="150"/>
      <c r="D71" s="150"/>
    </row>
    <row r="72" spans="2:4" ht="30" customHeight="1">
      <c r="B72" s="160" t="s">
        <v>84</v>
      </c>
      <c r="C72" s="160"/>
      <c r="D72" s="160"/>
    </row>
    <row r="73" spans="1:4" ht="18" customHeight="1">
      <c r="A73" s="9" t="s">
        <v>66</v>
      </c>
      <c r="B73" s="4" t="s">
        <v>9</v>
      </c>
      <c r="C73" s="1"/>
      <c r="D73" s="9"/>
    </row>
    <row r="74" spans="1:4" ht="18" customHeight="1">
      <c r="A74" s="29"/>
      <c r="B74" s="147" t="s">
        <v>22</v>
      </c>
      <c r="C74" s="148"/>
      <c r="D74" s="149"/>
    </row>
    <row r="75" spans="2:4" ht="18" customHeight="1">
      <c r="B75" s="147" t="s">
        <v>10</v>
      </c>
      <c r="C75" s="149"/>
      <c r="D75" s="21"/>
    </row>
    <row r="76" spans="2:4" ht="18" customHeight="1">
      <c r="B76" s="145"/>
      <c r="C76" s="146"/>
      <c r="D76" s="21"/>
    </row>
    <row r="77" spans="2:4" ht="18" customHeight="1">
      <c r="B77" s="145"/>
      <c r="C77" s="146"/>
      <c r="D77" s="21"/>
    </row>
    <row r="78" spans="2:4" ht="18" customHeight="1">
      <c r="B78" s="145"/>
      <c r="C78" s="146"/>
      <c r="D78" s="21"/>
    </row>
    <row r="79" spans="2:4" ht="18" customHeight="1">
      <c r="B79" s="31" t="s">
        <v>12</v>
      </c>
      <c r="C79" s="31"/>
      <c r="D79" s="7"/>
    </row>
    <row r="80" spans="2:4" ht="18" customHeight="1">
      <c r="B80" s="147" t="s">
        <v>23</v>
      </c>
      <c r="C80" s="148"/>
      <c r="D80" s="149"/>
    </row>
    <row r="81" spans="2:4" ht="18" customHeight="1">
      <c r="B81" s="32" t="s">
        <v>10</v>
      </c>
      <c r="C81" s="30" t="s">
        <v>11</v>
      </c>
      <c r="D81" s="33" t="s">
        <v>13</v>
      </c>
    </row>
    <row r="82" spans="2:4" ht="18" customHeight="1">
      <c r="B82" s="34"/>
      <c r="C82" s="30"/>
      <c r="D82" s="35"/>
    </row>
    <row r="83" spans="2:4" ht="18" customHeight="1">
      <c r="B83" s="34"/>
      <c r="C83" s="30"/>
      <c r="D83" s="35"/>
    </row>
    <row r="84" spans="2:4" ht="18" customHeight="1">
      <c r="B84" s="31"/>
      <c r="C84" s="31"/>
      <c r="D84" s="7"/>
    </row>
    <row r="85" spans="2:4" ht="18" customHeight="1">
      <c r="B85" s="147" t="s">
        <v>25</v>
      </c>
      <c r="C85" s="148"/>
      <c r="D85" s="149"/>
    </row>
    <row r="86" spans="2:4" ht="18" customHeight="1">
      <c r="B86" s="147" t="s">
        <v>14</v>
      </c>
      <c r="C86" s="149"/>
      <c r="D86" s="21"/>
    </row>
    <row r="87" spans="2:4" ht="18" customHeight="1">
      <c r="B87" s="144"/>
      <c r="C87" s="144"/>
      <c r="D87" s="21"/>
    </row>
    <row r="88" spans="2:4" ht="34.5" customHeight="1">
      <c r="B88" s="20"/>
      <c r="C88" s="28"/>
      <c r="D88" s="28"/>
    </row>
  </sheetData>
  <sheetProtection/>
  <mergeCells count="34">
    <mergeCell ref="B72:D72"/>
    <mergeCell ref="B75:C75"/>
    <mergeCell ref="B69:D69"/>
    <mergeCell ref="B68:D68"/>
    <mergeCell ref="B71:D71"/>
    <mergeCell ref="B70:D70"/>
    <mergeCell ref="B74:D74"/>
    <mergeCell ref="C15:D15"/>
    <mergeCell ref="C9:D9"/>
    <mergeCell ref="C10:D10"/>
    <mergeCell ref="C12:D12"/>
    <mergeCell ref="B59:D59"/>
    <mergeCell ref="B18:D18"/>
    <mergeCell ref="C16:D16"/>
    <mergeCell ref="B62:D62"/>
    <mergeCell ref="C6:D6"/>
    <mergeCell ref="C13:D13"/>
    <mergeCell ref="B64:D64"/>
    <mergeCell ref="C11:D11"/>
    <mergeCell ref="C14:D14"/>
    <mergeCell ref="C8:D8"/>
    <mergeCell ref="B61:D61"/>
    <mergeCell ref="B60:D60"/>
    <mergeCell ref="B63:D63"/>
    <mergeCell ref="B66:D66"/>
    <mergeCell ref="B65:D65"/>
    <mergeCell ref="B87:C87"/>
    <mergeCell ref="B76:C76"/>
    <mergeCell ref="B77:C77"/>
    <mergeCell ref="B78:C78"/>
    <mergeCell ref="B80:D80"/>
    <mergeCell ref="B86:C86"/>
    <mergeCell ref="B85:D85"/>
    <mergeCell ref="B67:D6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5" workbookViewId="0" topLeftCell="A1">
      <selection activeCell="I34" sqref="I34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25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00390625" style="1" customWidth="1"/>
    <col min="11" max="11" width="15.50390625" style="1" hidden="1" customWidth="1"/>
    <col min="12" max="13" width="15.37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89</v>
      </c>
      <c r="E10" s="36" t="s">
        <v>91</v>
      </c>
      <c r="F10" s="14"/>
      <c r="G10" s="5" t="str">
        <f>"Nazwa handlowa /
"&amp;C10&amp;" / 
"&amp;D10</f>
        <v>Nazwa handlowa /
Dawka / 
Postać/Opakowanie</v>
      </c>
      <c r="H10" s="5" t="s">
        <v>81</v>
      </c>
      <c r="I10" s="5" t="str">
        <f>B10</f>
        <v>Skład</v>
      </c>
      <c r="J10" s="5" t="s">
        <v>82</v>
      </c>
      <c r="K10" s="5"/>
      <c r="L10" s="5" t="s">
        <v>54</v>
      </c>
      <c r="M10" s="5" t="s">
        <v>55</v>
      </c>
      <c r="N10" s="5" t="s">
        <v>18</v>
      </c>
    </row>
    <row r="11" spans="1:14" ht="58.5" customHeight="1">
      <c r="A11" s="21" t="s">
        <v>3</v>
      </c>
      <c r="B11" s="76" t="s">
        <v>283</v>
      </c>
      <c r="C11" s="76" t="s">
        <v>190</v>
      </c>
      <c r="D11" s="76" t="s">
        <v>191</v>
      </c>
      <c r="E11" s="82">
        <v>54</v>
      </c>
      <c r="F11" s="74" t="s">
        <v>105</v>
      </c>
      <c r="G11" s="15" t="s">
        <v>101</v>
      </c>
      <c r="H11" s="59"/>
      <c r="I11" s="59"/>
      <c r="J11" s="15"/>
      <c r="K11" s="15"/>
      <c r="L11" s="15"/>
      <c r="M11" s="15"/>
      <c r="N11" s="17">
        <f>ROUND(L11*ROUND(M11,2),2)</f>
        <v>0</v>
      </c>
    </row>
    <row r="12" ht="13.5">
      <c r="Q12" s="1"/>
    </row>
    <row r="13" spans="2:17" ht="24.75" customHeight="1">
      <c r="B13" s="162" t="s">
        <v>192</v>
      </c>
      <c r="C13" s="162"/>
      <c r="D13" s="162"/>
      <c r="E13" s="162"/>
      <c r="F13" s="162"/>
      <c r="G13" s="162"/>
      <c r="Q13" s="1"/>
    </row>
    <row r="14" s="2" customFormat="1" ht="13.5">
      <c r="E14" s="39"/>
    </row>
    <row r="15" s="2" customFormat="1" ht="13.5">
      <c r="E15" s="39"/>
    </row>
    <row r="16" s="2" customFormat="1" ht="13.5">
      <c r="E16" s="39"/>
    </row>
    <row r="17" s="2" customFormat="1" ht="13.5">
      <c r="E17" s="39"/>
    </row>
    <row r="18" s="2" customFormat="1" ht="13.5">
      <c r="E18" s="39"/>
    </row>
    <row r="19" s="2" customFormat="1" ht="13.5">
      <c r="E19" s="39"/>
    </row>
    <row r="20" s="2" customFormat="1" ht="13.5">
      <c r="E20" s="39"/>
    </row>
    <row r="21" s="2" customFormat="1" ht="13.5">
      <c r="E21" s="39"/>
    </row>
    <row r="22" s="2" customFormat="1" ht="13.5">
      <c r="E22" s="39"/>
    </row>
    <row r="23" s="2" customFormat="1" ht="13.5">
      <c r="E23" s="39"/>
    </row>
    <row r="24" s="2" customFormat="1" ht="13.5">
      <c r="E24" s="39"/>
    </row>
    <row r="25" s="2" customFormat="1" ht="13.5">
      <c r="E25" s="39"/>
    </row>
    <row r="26" s="2" customFormat="1" ht="13.5">
      <c r="E26" s="39"/>
    </row>
    <row r="27" s="2" customFormat="1" ht="13.5">
      <c r="E27" s="39"/>
    </row>
    <row r="28" s="2" customFormat="1" ht="13.5">
      <c r="E28" s="39"/>
    </row>
    <row r="29" s="2" customFormat="1" ht="13.5">
      <c r="E29" s="39"/>
    </row>
    <row r="30" s="2" customFormat="1" ht="13.5">
      <c r="E30" s="39"/>
    </row>
    <row r="31" s="2" customFormat="1" ht="13.5">
      <c r="E31" s="39"/>
    </row>
    <row r="32" s="2" customFormat="1" ht="13.5">
      <c r="E32" s="39"/>
    </row>
    <row r="33" s="2" customFormat="1" ht="13.5">
      <c r="E33" s="39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0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8.875" style="1" customWidth="1"/>
    <col min="3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91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/>
      <c r="L10" s="5" t="s">
        <v>285</v>
      </c>
      <c r="M10" s="5" t="s">
        <v>286</v>
      </c>
      <c r="N10" s="5" t="s">
        <v>18</v>
      </c>
    </row>
    <row r="11" spans="1:14" ht="170.25" customHeight="1">
      <c r="A11" s="21" t="s">
        <v>3</v>
      </c>
      <c r="B11" s="76" t="s">
        <v>193</v>
      </c>
      <c r="C11" s="76" t="s">
        <v>288</v>
      </c>
      <c r="D11" s="76" t="s">
        <v>194</v>
      </c>
      <c r="E11" s="82">
        <v>80</v>
      </c>
      <c r="F11" s="74" t="s">
        <v>276</v>
      </c>
      <c r="G11" s="15" t="s">
        <v>284</v>
      </c>
      <c r="H11" s="15"/>
      <c r="I11" s="15"/>
      <c r="J11" s="16" t="s">
        <v>287</v>
      </c>
      <c r="K11" s="15"/>
      <c r="L11" s="15"/>
      <c r="M11" s="15"/>
      <c r="N11" s="17">
        <f>ROUND(L11*ROUND(M11,2),2)</f>
        <v>0</v>
      </c>
    </row>
    <row r="12" spans="1:14" ht="13.5">
      <c r="A12" s="9"/>
      <c r="B12" s="42"/>
      <c r="C12" s="42"/>
      <c r="D12" s="42"/>
      <c r="E12" s="68"/>
      <c r="F12" s="9"/>
      <c r="G12" s="44"/>
      <c r="H12" s="44"/>
      <c r="I12" s="44"/>
      <c r="J12" s="45"/>
      <c r="K12" s="44"/>
      <c r="L12" s="44"/>
      <c r="M12" s="44"/>
      <c r="N12" s="46"/>
    </row>
    <row r="13" spans="2:17" ht="30.75" customHeight="1">
      <c r="B13" s="165" t="s">
        <v>192</v>
      </c>
      <c r="C13" s="165"/>
      <c r="D13" s="165"/>
      <c r="E13" s="165"/>
      <c r="F13" s="165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99" ht="13.5">
      <c r="Q199" s="1"/>
    </row>
    <row r="200" ht="13.5">
      <c r="Q200" s="1"/>
    </row>
    <row r="201" ht="13.5">
      <c r="Q201" s="1"/>
    </row>
    <row r="202" ht="13.5">
      <c r="Q202" s="1"/>
    </row>
    <row r="203" ht="13.5">
      <c r="Q203" s="1"/>
    </row>
    <row r="204" ht="13.5">
      <c r="Q204" s="1"/>
    </row>
    <row r="205" ht="13.5">
      <c r="Q205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2"/>
  <sheetViews>
    <sheetView showGridLines="0" view="pageBreakPreview" zoomScale="80" zoomScaleNormal="80" zoomScaleSheetLayoutView="80" zoomScalePageLayoutView="80" workbookViewId="0" topLeftCell="A1">
      <selection activeCell="G6" sqref="G6"/>
    </sheetView>
  </sheetViews>
  <sheetFormatPr defaultColWidth="9.125" defaultRowHeight="12.75"/>
  <cols>
    <col min="1" max="1" width="5.125" style="1" customWidth="1"/>
    <col min="2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3.25" customHeight="1">
      <c r="A11" s="21" t="s">
        <v>3</v>
      </c>
      <c r="B11" s="97" t="s">
        <v>195</v>
      </c>
      <c r="C11" s="97" t="s">
        <v>196</v>
      </c>
      <c r="D11" s="97" t="s">
        <v>197</v>
      </c>
      <c r="E11" s="98">
        <v>3800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18" customHeight="1">
      <c r="B13" s="162"/>
      <c r="C13" s="162"/>
      <c r="D13" s="162"/>
      <c r="E13" s="162"/>
      <c r="F13" s="162"/>
      <c r="G13" s="16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D11" sqref="D11"/>
    </sheetView>
  </sheetViews>
  <sheetFormatPr defaultColWidth="9.125" defaultRowHeight="12.75"/>
  <cols>
    <col min="1" max="1" width="5.125" style="1" customWidth="1"/>
    <col min="2" max="2" width="18.125" style="1" customWidth="1"/>
    <col min="3" max="3" width="16.125" style="1" customWidth="1"/>
    <col min="4" max="4" width="28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22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89</v>
      </c>
      <c r="E10" s="36" t="s">
        <v>91</v>
      </c>
      <c r="F10" s="14"/>
      <c r="G10" s="5" t="str">
        <f>"Nazwa handlowa /
"&amp;C10&amp;" / 
"&amp;D10</f>
        <v>Nazwa handlowa /
Dawka / 
Postać/Opakowanie</v>
      </c>
      <c r="H10" s="5" t="s">
        <v>81</v>
      </c>
      <c r="I10" s="5" t="str">
        <f>B10</f>
        <v>Skład</v>
      </c>
      <c r="J10" s="5" t="s">
        <v>82</v>
      </c>
      <c r="K10" s="5"/>
      <c r="L10" s="5" t="s">
        <v>54</v>
      </c>
      <c r="M10" s="5" t="s">
        <v>55</v>
      </c>
      <c r="N10" s="5" t="s">
        <v>18</v>
      </c>
    </row>
    <row r="11" spans="1:14" ht="46.5" customHeight="1">
      <c r="A11" s="21" t="s">
        <v>3</v>
      </c>
      <c r="B11" s="76" t="s">
        <v>198</v>
      </c>
      <c r="C11" s="76" t="s">
        <v>199</v>
      </c>
      <c r="D11" s="76" t="s">
        <v>200</v>
      </c>
      <c r="E11" s="82">
        <v>40</v>
      </c>
      <c r="F11" s="74" t="s">
        <v>105</v>
      </c>
      <c r="G11" s="15" t="s">
        <v>78</v>
      </c>
      <c r="H11" s="59"/>
      <c r="I11" s="59"/>
      <c r="J11" s="16"/>
      <c r="K11" s="15"/>
      <c r="L11" s="15"/>
      <c r="M11" s="15"/>
      <c r="N11" s="17">
        <f>ROUND(L11*ROUND(M11,2),2)</f>
        <v>0</v>
      </c>
    </row>
    <row r="12" ht="13.5">
      <c r="Q12" s="1"/>
    </row>
    <row r="13" ht="13.5">
      <c r="Q13" s="1"/>
    </row>
    <row r="14" spans="2:17" ht="13.5">
      <c r="B14" s="2"/>
      <c r="Q14" s="1"/>
    </row>
    <row r="15" spans="2:17" ht="13.5">
      <c r="B15" s="2"/>
      <c r="Q15" s="1"/>
    </row>
    <row r="16" spans="2:17" ht="13.5">
      <c r="B16" s="2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62" ht="13.5">
      <c r="Q62" s="1"/>
    </row>
    <row r="63" ht="13.5">
      <c r="Q63" s="1"/>
    </row>
    <row r="64" ht="13.5">
      <c r="Q64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125" defaultRowHeight="12.75"/>
  <cols>
    <col min="1" max="1" width="5.125" style="1" customWidth="1"/>
    <col min="2" max="2" width="20.375" style="1" customWidth="1"/>
    <col min="3" max="3" width="15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252</v>
      </c>
      <c r="I10" s="5" t="str">
        <f>B10</f>
        <v>Skład</v>
      </c>
      <c r="J10" s="5" t="s">
        <v>257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41.25">
      <c r="A11" s="21" t="s">
        <v>3</v>
      </c>
      <c r="B11" s="72" t="s">
        <v>201</v>
      </c>
      <c r="C11" s="76" t="s">
        <v>242</v>
      </c>
      <c r="D11" s="76" t="s">
        <v>202</v>
      </c>
      <c r="E11" s="99">
        <v>600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1" customHeight="1">
      <c r="B13" s="162"/>
      <c r="C13" s="162"/>
      <c r="D13" s="162"/>
      <c r="E13" s="162"/>
      <c r="F13" s="162"/>
      <c r="G13" s="162"/>
      <c r="Q13" s="1"/>
    </row>
    <row r="14" spans="2:17" ht="21" customHeight="1">
      <c r="B14" s="162"/>
      <c r="C14" s="162"/>
      <c r="D14" s="162"/>
      <c r="E14" s="162"/>
      <c r="F14" s="162"/>
      <c r="G14" s="162"/>
      <c r="Q14" s="1"/>
    </row>
    <row r="15" spans="2:17" ht="20.25" customHeight="1">
      <c r="B15" s="162"/>
      <c r="C15" s="162"/>
      <c r="D15" s="162"/>
      <c r="E15" s="162"/>
      <c r="F15" s="162"/>
      <c r="G15" s="16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</sheetData>
  <sheetProtection/>
  <mergeCells count="5">
    <mergeCell ref="G2:I2"/>
    <mergeCell ref="H6:I6"/>
    <mergeCell ref="B13:G13"/>
    <mergeCell ref="B14:G14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8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6.625" style="1" customWidth="1"/>
    <col min="4" max="4" width="26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4.75" customHeight="1">
      <c r="A11" s="21" t="s">
        <v>3</v>
      </c>
      <c r="B11" s="76" t="s">
        <v>203</v>
      </c>
      <c r="C11" s="76" t="s">
        <v>204</v>
      </c>
      <c r="D11" s="76" t="s">
        <v>205</v>
      </c>
      <c r="E11" s="100">
        <v>600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4.75" customHeight="1">
      <c r="B13" s="162"/>
      <c r="C13" s="162"/>
      <c r="D13" s="162"/>
      <c r="E13" s="162"/>
      <c r="F13" s="162"/>
      <c r="G13" s="16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  <row r="171" ht="13.5">
      <c r="Q171" s="1"/>
    </row>
    <row r="172" ht="13.5">
      <c r="Q172" s="1"/>
    </row>
    <row r="173" ht="13.5">
      <c r="Q173" s="1"/>
    </row>
    <row r="174" ht="13.5">
      <c r="Q174" s="1"/>
    </row>
    <row r="175" ht="13.5">
      <c r="Q175" s="1"/>
    </row>
    <row r="176" ht="13.5">
      <c r="Q176" s="1"/>
    </row>
    <row r="177" ht="13.5">
      <c r="Q177" s="1"/>
    </row>
    <row r="178" ht="13.5">
      <c r="Q178" s="1"/>
    </row>
    <row r="179" ht="13.5">
      <c r="Q179" s="1"/>
    </row>
    <row r="180" ht="13.5">
      <c r="Q180" s="1"/>
    </row>
    <row r="181" ht="13.5">
      <c r="Q181" s="1"/>
    </row>
    <row r="182" ht="13.5">
      <c r="Q182" s="1"/>
    </row>
    <row r="183" ht="13.5">
      <c r="Q183" s="1"/>
    </row>
    <row r="184" ht="13.5">
      <c r="Q184" s="1"/>
    </row>
    <row r="185" ht="13.5">
      <c r="Q185" s="1"/>
    </row>
    <row r="186" ht="13.5">
      <c r="Q186" s="1"/>
    </row>
    <row r="187" ht="13.5">
      <c r="Q187" s="1"/>
    </row>
    <row r="188" ht="13.5">
      <c r="Q188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3"/>
  <sheetViews>
    <sheetView showGridLines="0" view="pageBreakPreview" zoomScale="80" zoomScaleNormal="80" zoomScaleSheetLayoutView="80" zoomScalePageLayoutView="80" workbookViewId="0" topLeftCell="A1">
      <selection activeCell="C19" sqref="C19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4.625" style="1" customWidth="1"/>
    <col min="4" max="4" width="26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1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75.75" customHeight="1">
      <c r="A11" s="21" t="s">
        <v>3</v>
      </c>
      <c r="B11" s="71" t="s">
        <v>274</v>
      </c>
      <c r="C11" s="71" t="s">
        <v>206</v>
      </c>
      <c r="D11" s="142" t="s">
        <v>281</v>
      </c>
      <c r="E11" s="101">
        <v>11000</v>
      </c>
      <c r="F11" s="69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4" customHeight="1">
      <c r="B13" s="162" t="s">
        <v>289</v>
      </c>
      <c r="C13" s="162"/>
      <c r="D13" s="162"/>
      <c r="E13" s="162"/>
      <c r="F13" s="162"/>
      <c r="G13" s="162"/>
      <c r="Q13" s="1"/>
    </row>
    <row r="14" spans="2:17" ht="18" customHeight="1">
      <c r="B14" s="162"/>
      <c r="C14" s="162"/>
      <c r="D14" s="162"/>
      <c r="E14" s="162"/>
      <c r="F14" s="162"/>
      <c r="G14" s="162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</sheetData>
  <sheetProtection/>
  <mergeCells count="4">
    <mergeCell ref="G2:I2"/>
    <mergeCell ref="H6:I6"/>
    <mergeCell ref="B13:G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N11" sqref="N11"/>
    </sheetView>
  </sheetViews>
  <sheetFormatPr defaultColWidth="9.125" defaultRowHeight="12.75"/>
  <cols>
    <col min="1" max="1" width="5.125" style="1" customWidth="1"/>
    <col min="2" max="2" width="24.50390625" style="1" customWidth="1"/>
    <col min="3" max="3" width="12.375" style="1" customWidth="1"/>
    <col min="4" max="4" width="28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1" customHeight="1">
      <c r="A11" s="21" t="s">
        <v>3</v>
      </c>
      <c r="B11" s="102" t="s">
        <v>107</v>
      </c>
      <c r="C11" s="102" t="s">
        <v>108</v>
      </c>
      <c r="D11" s="102" t="s">
        <v>207</v>
      </c>
      <c r="E11" s="103">
        <v>1960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4" customHeight="1">
      <c r="B13" s="162"/>
      <c r="C13" s="162"/>
      <c r="D13" s="162"/>
      <c r="E13" s="162"/>
      <c r="F13" s="162"/>
      <c r="G13" s="16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</sheetData>
  <sheetProtection/>
  <mergeCells count="3">
    <mergeCell ref="G2:I2"/>
    <mergeCell ref="H6:I6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0"/>
  <sheetViews>
    <sheetView showGridLines="0" view="pageBreakPreview" zoomScale="80" zoomScaleNormal="80" zoomScaleSheetLayoutView="80" zoomScalePageLayoutView="80" workbookViewId="0" topLeftCell="A1">
      <selection activeCell="D20" sqref="D20"/>
    </sheetView>
  </sheetViews>
  <sheetFormatPr defaultColWidth="9.125" defaultRowHeight="12.75"/>
  <cols>
    <col min="1" max="1" width="5.125" style="1" customWidth="1"/>
    <col min="2" max="2" width="22.50390625" style="1" customWidth="1"/>
    <col min="3" max="3" width="21.375" style="1" customWidth="1"/>
    <col min="4" max="4" width="30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111" customHeight="1">
      <c r="A10" s="5" t="s">
        <v>61</v>
      </c>
      <c r="B10" s="5" t="s">
        <v>16</v>
      </c>
      <c r="C10" s="5" t="s">
        <v>249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Wymiary / 
Postać /Opakowanie</v>
      </c>
      <c r="H10" s="5" t="s">
        <v>290</v>
      </c>
      <c r="I10" s="5" t="str">
        <f>B10</f>
        <v>Skład</v>
      </c>
      <c r="J10" s="5" t="s">
        <v>257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67.5" customHeight="1">
      <c r="A11" s="21" t="s">
        <v>3</v>
      </c>
      <c r="B11" s="104" t="s">
        <v>291</v>
      </c>
      <c r="C11" s="104" t="s">
        <v>244</v>
      </c>
      <c r="D11" s="104" t="s">
        <v>208</v>
      </c>
      <c r="E11" s="105">
        <v>720000</v>
      </c>
      <c r="F11" s="74" t="s">
        <v>64</v>
      </c>
      <c r="G11" s="15" t="s">
        <v>250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4" customHeight="1">
      <c r="B13" s="162" t="s">
        <v>243</v>
      </c>
      <c r="C13" s="162"/>
      <c r="D13" s="162"/>
      <c r="E13" s="162"/>
      <c r="F13" s="16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  <row r="167" ht="13.5">
      <c r="Q167" s="1"/>
    </row>
    <row r="168" ht="13.5">
      <c r="Q168" s="1"/>
    </row>
    <row r="169" ht="13.5">
      <c r="Q169" s="1"/>
    </row>
    <row r="170" ht="13.5">
      <c r="Q170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H22" sqref="H22"/>
    </sheetView>
  </sheetViews>
  <sheetFormatPr defaultColWidth="9.125" defaultRowHeight="12.75"/>
  <cols>
    <col min="1" max="1" width="5.125" style="1" customWidth="1"/>
    <col min="2" max="2" width="17.875" style="1" customWidth="1"/>
    <col min="3" max="3" width="13.625" style="1" customWidth="1"/>
    <col min="4" max="4" width="20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89</v>
      </c>
      <c r="E10" s="36" t="s">
        <v>86</v>
      </c>
      <c r="F10" s="14"/>
      <c r="G10" s="5" t="str">
        <f>"Nazwa handlowa /
"&amp;C10&amp;" / 
"&amp;D10</f>
        <v>Nazwa handlowa /
Dawka / 
Postać/Opakowanie</v>
      </c>
      <c r="H10" s="5" t="s">
        <v>81</v>
      </c>
      <c r="I10" s="5" t="str">
        <f>B10</f>
        <v>Skład</v>
      </c>
      <c r="J10" s="5" t="s">
        <v>258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1.75" customHeight="1">
      <c r="A11" s="21" t="s">
        <v>3</v>
      </c>
      <c r="B11" s="92" t="s">
        <v>292</v>
      </c>
      <c r="C11" s="92" t="s">
        <v>209</v>
      </c>
      <c r="D11" s="92" t="s">
        <v>210</v>
      </c>
      <c r="E11" s="82">
        <v>900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7" customHeight="1">
      <c r="B13" s="172" t="s">
        <v>275</v>
      </c>
      <c r="C13" s="172"/>
      <c r="D13" s="172"/>
      <c r="E13" s="172"/>
      <c r="F13" s="17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64" ht="13.5">
      <c r="Q64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2"/>
  <sheetViews>
    <sheetView showGridLines="0" view="pageBreakPreview" zoomScale="80" zoomScaleNormal="80" zoomScaleSheetLayoutView="80" zoomScalePageLayoutView="85" workbookViewId="0" topLeftCell="A1">
      <selection activeCell="C25" sqref="C25"/>
    </sheetView>
  </sheetViews>
  <sheetFormatPr defaultColWidth="9.125" defaultRowHeight="12.75"/>
  <cols>
    <col min="1" max="1" width="5.125" style="1" customWidth="1"/>
    <col min="2" max="2" width="22.00390625" style="1" customWidth="1"/>
    <col min="3" max="3" width="17.50390625" style="1" customWidth="1"/>
    <col min="4" max="4" width="37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7.8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91</v>
      </c>
      <c r="F10" s="14"/>
      <c r="G10" s="5" t="str">
        <f>"Nazwa handlowa /
"&amp;C10&amp;" / 
"&amp;D10</f>
        <v>Nazwa handlowa /
Dawka / 
Postać /Opakowanie</v>
      </c>
      <c r="H10" s="5" t="s">
        <v>81</v>
      </c>
      <c r="I10" s="5" t="str">
        <f>B10</f>
        <v>Skład</v>
      </c>
      <c r="J10" s="5" t="s">
        <v>82</v>
      </c>
      <c r="K10" s="5"/>
      <c r="L10" s="5" t="s">
        <v>54</v>
      </c>
      <c r="M10" s="5" t="s">
        <v>55</v>
      </c>
      <c r="N10" s="5" t="s">
        <v>18</v>
      </c>
    </row>
    <row r="11" spans="1:14" ht="48" customHeight="1">
      <c r="A11" s="21" t="s">
        <v>3</v>
      </c>
      <c r="B11" s="71" t="s">
        <v>279</v>
      </c>
      <c r="C11" s="71" t="s">
        <v>145</v>
      </c>
      <c r="D11" s="71" t="s">
        <v>146</v>
      </c>
      <c r="E11" s="106">
        <v>50</v>
      </c>
      <c r="F11" s="40" t="s">
        <v>105</v>
      </c>
      <c r="G11" s="15" t="s">
        <v>78</v>
      </c>
      <c r="H11" s="59"/>
      <c r="I11" s="59"/>
      <c r="J11" s="16"/>
      <c r="K11" s="15"/>
      <c r="L11" s="15"/>
      <c r="M11" s="15"/>
      <c r="N11" s="17">
        <f>ROUND(L11*ROUND(M11,2),2)</f>
        <v>0</v>
      </c>
    </row>
    <row r="12" spans="1:17" ht="13.5">
      <c r="A12" s="9"/>
      <c r="B12" s="42"/>
      <c r="C12" s="42"/>
      <c r="D12" s="52"/>
      <c r="E12" s="58"/>
      <c r="F12" s="53"/>
      <c r="G12" s="44"/>
      <c r="H12" s="44"/>
      <c r="I12" s="44"/>
      <c r="J12" s="45"/>
      <c r="K12" s="44"/>
      <c r="L12" s="44"/>
      <c r="M12" s="44"/>
      <c r="N12" s="46"/>
      <c r="Q12" s="1"/>
    </row>
    <row r="13" spans="2:17" ht="20.25" customHeight="1">
      <c r="B13" s="165" t="s">
        <v>147</v>
      </c>
      <c r="C13" s="165"/>
      <c r="D13" s="165"/>
      <c r="E13" s="165"/>
      <c r="F13" s="165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7"/>
  <sheetViews>
    <sheetView showGridLines="0" view="pageBreakPreview" zoomScale="80" zoomScaleNormal="80" zoomScaleSheetLayoutView="80" zoomScalePageLayoutView="80" workbookViewId="0" topLeftCell="A4">
      <selection activeCell="D29" sqref="D29"/>
    </sheetView>
  </sheetViews>
  <sheetFormatPr defaultColWidth="9.125" defaultRowHeight="12.75"/>
  <cols>
    <col min="1" max="1" width="5.125" style="1" customWidth="1"/>
    <col min="2" max="2" width="24.375" style="1" customWidth="1"/>
    <col min="3" max="3" width="22.375" style="1" customWidth="1"/>
    <col min="4" max="4" width="26.3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19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141" t="s">
        <v>293</v>
      </c>
      <c r="I10" s="5" t="str">
        <f>B10</f>
        <v>Skład</v>
      </c>
      <c r="J10" s="5" t="s">
        <v>257</v>
      </c>
      <c r="K10" s="5"/>
      <c r="L10" s="5" t="s">
        <v>246</v>
      </c>
      <c r="M10" s="5" t="s">
        <v>247</v>
      </c>
      <c r="N10" s="5" t="s">
        <v>18</v>
      </c>
    </row>
    <row r="11" spans="1:14" ht="51" customHeight="1">
      <c r="A11" s="21" t="s">
        <v>3</v>
      </c>
      <c r="B11" s="76" t="s">
        <v>302</v>
      </c>
      <c r="C11" s="76" t="s">
        <v>211</v>
      </c>
      <c r="D11" s="76" t="s">
        <v>212</v>
      </c>
      <c r="E11" s="100">
        <v>200</v>
      </c>
      <c r="F11" s="74" t="s">
        <v>245</v>
      </c>
      <c r="G11" s="15" t="s">
        <v>78</v>
      </c>
      <c r="H11" s="15"/>
      <c r="I11" s="15"/>
      <c r="J11" s="16"/>
      <c r="K11" s="15"/>
      <c r="L11" s="15"/>
      <c r="M11" s="15"/>
      <c r="N11" s="17">
        <f>ROUND(L11*ROUND(M11,2),2)</f>
        <v>0</v>
      </c>
    </row>
    <row r="12" spans="1:17" ht="13.5">
      <c r="A12" s="9"/>
      <c r="B12" s="42"/>
      <c r="C12" s="42"/>
      <c r="D12" s="42"/>
      <c r="E12" s="43"/>
      <c r="F12" s="9"/>
      <c r="G12" s="44"/>
      <c r="H12" s="44"/>
      <c r="I12" s="44"/>
      <c r="J12" s="45"/>
      <c r="K12" s="44"/>
      <c r="L12" s="44"/>
      <c r="M12" s="44"/>
      <c r="N12" s="46"/>
      <c r="Q12" s="1"/>
    </row>
    <row r="13" spans="1:17" ht="25.5" customHeight="1">
      <c r="A13" s="9"/>
      <c r="B13" s="173" t="s">
        <v>301</v>
      </c>
      <c r="C13" s="173"/>
      <c r="D13" s="173"/>
      <c r="E13" s="43"/>
      <c r="F13" s="9"/>
      <c r="G13" s="44"/>
      <c r="H13" s="44"/>
      <c r="I13" s="44"/>
      <c r="J13" s="45"/>
      <c r="K13" s="44"/>
      <c r="L13" s="44"/>
      <c r="M13" s="44"/>
      <c r="N13" s="46"/>
      <c r="Q13" s="1"/>
    </row>
    <row r="14" spans="1:17" ht="13.5">
      <c r="A14" s="9"/>
      <c r="B14" s="42"/>
      <c r="C14" s="42"/>
      <c r="D14" s="42"/>
      <c r="E14" s="43"/>
      <c r="F14" s="9"/>
      <c r="G14" s="44"/>
      <c r="H14" s="44"/>
      <c r="I14" s="44"/>
      <c r="J14" s="45"/>
      <c r="K14" s="44"/>
      <c r="L14" s="44"/>
      <c r="M14" s="44"/>
      <c r="N14" s="46"/>
      <c r="Q14" s="1"/>
    </row>
    <row r="15" spans="1:17" ht="13.5">
      <c r="A15" s="9"/>
      <c r="B15" s="42"/>
      <c r="C15" s="42"/>
      <c r="D15" s="42"/>
      <c r="E15" s="43"/>
      <c r="F15" s="9"/>
      <c r="G15" s="44"/>
      <c r="H15" s="44"/>
      <c r="I15" s="44"/>
      <c r="J15" s="45"/>
      <c r="K15" s="44"/>
      <c r="L15" s="44"/>
      <c r="M15" s="44"/>
      <c r="N15" s="46"/>
      <c r="Q15" s="1"/>
    </row>
    <row r="16" spans="1:17" ht="13.5">
      <c r="A16" s="9"/>
      <c r="B16" s="42"/>
      <c r="C16" s="42"/>
      <c r="D16" s="42"/>
      <c r="E16" s="43"/>
      <c r="F16" s="9"/>
      <c r="G16" s="44"/>
      <c r="H16" s="44"/>
      <c r="I16" s="44"/>
      <c r="J16" s="45"/>
      <c r="K16" s="44"/>
      <c r="L16" s="44"/>
      <c r="M16" s="44"/>
      <c r="N16" s="46"/>
      <c r="Q16" s="1"/>
    </row>
    <row r="17" spans="1:17" ht="13.5">
      <c r="A17" s="9"/>
      <c r="B17" s="42"/>
      <c r="C17" s="42"/>
      <c r="D17" s="42"/>
      <c r="E17" s="43"/>
      <c r="F17" s="9"/>
      <c r="G17" s="44"/>
      <c r="H17" s="44"/>
      <c r="I17" s="44"/>
      <c r="J17" s="45"/>
      <c r="K17" s="44"/>
      <c r="L17" s="44"/>
      <c r="M17" s="44"/>
      <c r="N17" s="46"/>
      <c r="Q17" s="1"/>
    </row>
    <row r="18" spans="1:17" ht="13.5">
      <c r="A18" s="9"/>
      <c r="B18" s="42"/>
      <c r="C18" s="42"/>
      <c r="D18" s="42"/>
      <c r="E18" s="43"/>
      <c r="F18" s="9"/>
      <c r="G18" s="44"/>
      <c r="H18" s="44"/>
      <c r="I18" s="44"/>
      <c r="J18" s="45"/>
      <c r="K18" s="44"/>
      <c r="L18" s="44"/>
      <c r="M18" s="44"/>
      <c r="N18" s="46"/>
      <c r="Q18" s="1"/>
    </row>
    <row r="19" spans="1:17" ht="13.5">
      <c r="A19" s="9"/>
      <c r="B19" s="42"/>
      <c r="C19" s="42"/>
      <c r="D19" s="42"/>
      <c r="E19" s="43"/>
      <c r="F19" s="9"/>
      <c r="G19" s="44"/>
      <c r="H19" s="44"/>
      <c r="I19" s="44"/>
      <c r="J19" s="45"/>
      <c r="K19" s="44"/>
      <c r="L19" s="44"/>
      <c r="M19" s="44"/>
      <c r="N19" s="46"/>
      <c r="Q19" s="1"/>
    </row>
    <row r="20" spans="1:17" ht="13.5">
      <c r="A20" s="9"/>
      <c r="B20" s="42"/>
      <c r="C20" s="42"/>
      <c r="D20" s="42"/>
      <c r="E20" s="43"/>
      <c r="F20" s="9"/>
      <c r="G20" s="44"/>
      <c r="H20" s="44"/>
      <c r="I20" s="44"/>
      <c r="J20" s="45"/>
      <c r="K20" s="44"/>
      <c r="L20" s="44"/>
      <c r="M20" s="44"/>
      <c r="N20" s="46"/>
      <c r="Q20" s="1"/>
    </row>
    <row r="21" spans="1:17" ht="13.5">
      <c r="A21" s="9"/>
      <c r="B21" s="42"/>
      <c r="C21" s="42"/>
      <c r="D21" s="42"/>
      <c r="E21" s="43"/>
      <c r="F21" s="9"/>
      <c r="G21" s="44"/>
      <c r="H21" s="44"/>
      <c r="I21" s="44"/>
      <c r="J21" s="45"/>
      <c r="K21" s="44"/>
      <c r="L21" s="44"/>
      <c r="M21" s="44"/>
      <c r="N21" s="46"/>
      <c r="Q21" s="1"/>
    </row>
    <row r="22" spans="1:17" ht="13.5">
      <c r="A22" s="9"/>
      <c r="B22" s="42"/>
      <c r="C22" s="42"/>
      <c r="D22" s="42"/>
      <c r="E22" s="43"/>
      <c r="F22" s="9"/>
      <c r="G22" s="44"/>
      <c r="H22" s="44"/>
      <c r="I22" s="44"/>
      <c r="J22" s="45"/>
      <c r="K22" s="44"/>
      <c r="L22" s="44"/>
      <c r="M22" s="44"/>
      <c r="N22" s="46"/>
      <c r="Q22" s="1"/>
    </row>
    <row r="23" spans="1:17" ht="13.5">
      <c r="A23" s="9"/>
      <c r="B23" s="42"/>
      <c r="C23" s="42"/>
      <c r="D23" s="42"/>
      <c r="E23" s="43"/>
      <c r="F23" s="9"/>
      <c r="G23" s="44"/>
      <c r="H23" s="44"/>
      <c r="I23" s="44"/>
      <c r="J23" s="45"/>
      <c r="K23" s="44"/>
      <c r="L23" s="44"/>
      <c r="M23" s="44"/>
      <c r="N23" s="46"/>
      <c r="Q23" s="1"/>
    </row>
    <row r="24" spans="1:17" ht="13.5">
      <c r="A24" s="9"/>
      <c r="B24" s="42"/>
      <c r="C24" s="42"/>
      <c r="D24" s="42"/>
      <c r="E24" s="43"/>
      <c r="F24" s="9"/>
      <c r="G24" s="44"/>
      <c r="H24" s="44"/>
      <c r="I24" s="44"/>
      <c r="J24" s="45"/>
      <c r="K24" s="44"/>
      <c r="L24" s="44"/>
      <c r="M24" s="44"/>
      <c r="N24" s="46"/>
      <c r="Q24" s="1"/>
    </row>
    <row r="25" spans="1:17" ht="13.5">
      <c r="A25" s="9"/>
      <c r="B25" s="42"/>
      <c r="C25" s="42"/>
      <c r="D25" s="42"/>
      <c r="E25" s="43"/>
      <c r="F25" s="9"/>
      <c r="G25" s="44"/>
      <c r="H25" s="44"/>
      <c r="I25" s="44"/>
      <c r="J25" s="45"/>
      <c r="K25" s="44"/>
      <c r="L25" s="44"/>
      <c r="M25" s="44"/>
      <c r="N25" s="46"/>
      <c r="Q25" s="1"/>
    </row>
    <row r="26" spans="1:17" ht="13.5">
      <c r="A26" s="9"/>
      <c r="B26" s="42"/>
      <c r="C26" s="42"/>
      <c r="D26" s="42"/>
      <c r="E26" s="43"/>
      <c r="F26" s="9"/>
      <c r="G26" s="44"/>
      <c r="H26" s="44"/>
      <c r="I26" s="44"/>
      <c r="J26" s="45"/>
      <c r="K26" s="44"/>
      <c r="L26" s="44"/>
      <c r="M26" s="44"/>
      <c r="N26" s="46"/>
      <c r="Q26" s="1"/>
    </row>
    <row r="27" spans="1:17" ht="13.5">
      <c r="A27" s="9"/>
      <c r="B27" s="42"/>
      <c r="C27" s="42"/>
      <c r="D27" s="42"/>
      <c r="E27" s="43"/>
      <c r="F27" s="9"/>
      <c r="G27" s="44"/>
      <c r="H27" s="44"/>
      <c r="I27" s="44"/>
      <c r="J27" s="45"/>
      <c r="K27" s="44"/>
      <c r="L27" s="44"/>
      <c r="M27" s="44"/>
      <c r="N27" s="46"/>
      <c r="Q27" s="1"/>
    </row>
    <row r="28" spans="1:17" ht="13.5">
      <c r="A28" s="9"/>
      <c r="B28" s="42"/>
      <c r="C28" s="42"/>
      <c r="D28" s="42"/>
      <c r="E28" s="43"/>
      <c r="F28" s="9"/>
      <c r="G28" s="44"/>
      <c r="H28" s="44"/>
      <c r="I28" s="44"/>
      <c r="J28" s="45"/>
      <c r="K28" s="44"/>
      <c r="L28" s="44"/>
      <c r="M28" s="44"/>
      <c r="N28" s="46"/>
      <c r="Q28" s="1"/>
    </row>
    <row r="29" spans="1:17" ht="13.5">
      <c r="A29" s="9"/>
      <c r="B29" s="42"/>
      <c r="C29" s="42"/>
      <c r="D29" s="42"/>
      <c r="E29" s="43"/>
      <c r="F29" s="9"/>
      <c r="G29" s="44"/>
      <c r="H29" s="44"/>
      <c r="I29" s="44"/>
      <c r="J29" s="45"/>
      <c r="K29" s="44"/>
      <c r="L29" s="44"/>
      <c r="M29" s="44"/>
      <c r="N29" s="46"/>
      <c r="Q29" s="1"/>
    </row>
    <row r="30" spans="1:17" ht="13.5">
      <c r="A30" s="9"/>
      <c r="B30" s="42"/>
      <c r="C30" s="42"/>
      <c r="D30" s="42"/>
      <c r="E30" s="43"/>
      <c r="F30" s="9"/>
      <c r="G30" s="44"/>
      <c r="H30" s="44"/>
      <c r="I30" s="44"/>
      <c r="J30" s="45"/>
      <c r="K30" s="44"/>
      <c r="L30" s="44"/>
      <c r="M30" s="44"/>
      <c r="N30" s="46"/>
      <c r="Q30" s="1"/>
    </row>
    <row r="31" spans="1:17" ht="13.5">
      <c r="A31" s="9"/>
      <c r="B31" s="42"/>
      <c r="C31" s="42"/>
      <c r="D31" s="42"/>
      <c r="E31" s="43"/>
      <c r="F31" s="9"/>
      <c r="G31" s="44"/>
      <c r="H31" s="44"/>
      <c r="I31" s="44"/>
      <c r="J31" s="45"/>
      <c r="K31" s="44"/>
      <c r="L31" s="44"/>
      <c r="M31" s="44"/>
      <c r="N31" s="46"/>
      <c r="Q31" s="1"/>
    </row>
    <row r="32" spans="1:17" ht="13.5">
      <c r="A32" s="9"/>
      <c r="B32" s="42"/>
      <c r="C32" s="42"/>
      <c r="D32" s="42"/>
      <c r="E32" s="43"/>
      <c r="F32" s="9"/>
      <c r="G32" s="44"/>
      <c r="H32" s="44"/>
      <c r="I32" s="44"/>
      <c r="J32" s="45"/>
      <c r="K32" s="44"/>
      <c r="L32" s="44"/>
      <c r="M32" s="44"/>
      <c r="N32" s="46"/>
      <c r="Q32" s="1"/>
    </row>
    <row r="33" spans="1:17" ht="14.25" customHeight="1">
      <c r="A33" s="9"/>
      <c r="B33" s="42"/>
      <c r="C33" s="42"/>
      <c r="D33" s="42"/>
      <c r="E33" s="43"/>
      <c r="F33" s="9"/>
      <c r="G33" s="44"/>
      <c r="H33" s="44"/>
      <c r="I33" s="44"/>
      <c r="J33" s="45"/>
      <c r="K33" s="44"/>
      <c r="L33" s="44"/>
      <c r="M33" s="44"/>
      <c r="N33" s="46"/>
      <c r="Q33" s="1"/>
    </row>
    <row r="34" ht="13.5">
      <c r="Q34" s="1"/>
    </row>
    <row r="35" ht="13.5">
      <c r="Q35" s="1"/>
    </row>
    <row r="36" spans="2:17" ht="13.5">
      <c r="B36" s="2"/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0"/>
  <sheetViews>
    <sheetView showGridLines="0" view="pageBreakPreview" zoomScale="80" zoomScaleNormal="80" zoomScaleSheetLayoutView="80" zoomScalePageLayoutView="80" workbookViewId="0" topLeftCell="A1">
      <selection activeCell="C12" sqref="C12:D12"/>
    </sheetView>
  </sheetViews>
  <sheetFormatPr defaultColWidth="9.125" defaultRowHeight="12.75"/>
  <cols>
    <col min="1" max="1" width="5.125" style="1" customWidth="1"/>
    <col min="2" max="2" width="35.50390625" style="1" customWidth="1"/>
    <col min="3" max="3" width="13.37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20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SUM(N11:N12)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248</v>
      </c>
      <c r="C10" s="153" t="s">
        <v>77</v>
      </c>
      <c r="D10" s="154"/>
      <c r="E10" s="36" t="s">
        <v>86</v>
      </c>
      <c r="F10" s="14"/>
      <c r="G10" s="5" t="str">
        <f>"Nazwa handlowa /
"&amp;C10&amp;""</f>
        <v>Nazwa handlowa /
Postać /Opakowanie</v>
      </c>
      <c r="H10" s="5" t="s">
        <v>252</v>
      </c>
      <c r="I10" s="5" t="str">
        <f>B10</f>
        <v>Opis</v>
      </c>
      <c r="J10" s="5" t="s">
        <v>257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162" customHeight="1">
      <c r="A11" s="69" t="s">
        <v>3</v>
      </c>
      <c r="B11" s="109" t="s">
        <v>295</v>
      </c>
      <c r="C11" s="174" t="s">
        <v>213</v>
      </c>
      <c r="D11" s="175"/>
      <c r="E11" s="110">
        <v>60</v>
      </c>
      <c r="F11" s="69" t="s">
        <v>64</v>
      </c>
      <c r="G11" s="15" t="s">
        <v>251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2.5" customHeight="1">
      <c r="A12" s="69" t="s">
        <v>4</v>
      </c>
      <c r="B12" s="109" t="s">
        <v>294</v>
      </c>
      <c r="C12" s="174" t="s">
        <v>214</v>
      </c>
      <c r="D12" s="175"/>
      <c r="E12" s="110">
        <v>60</v>
      </c>
      <c r="F12" s="69" t="s">
        <v>64</v>
      </c>
      <c r="G12" s="15" t="s">
        <v>251</v>
      </c>
      <c r="H12" s="59"/>
      <c r="I12" s="59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3.5">
      <c r="Q13" s="1"/>
    </row>
    <row r="14" spans="2:17" ht="13.5">
      <c r="B14" s="2"/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</sheetData>
  <sheetProtection/>
  <mergeCells count="5">
    <mergeCell ref="G2:I2"/>
    <mergeCell ref="H6:I6"/>
    <mergeCell ref="C10:D10"/>
    <mergeCell ref="C11:D11"/>
    <mergeCell ref="C12:D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8"/>
  <sheetViews>
    <sheetView showGridLines="0" view="pageBreakPreview" zoomScale="80" zoomScaleNormal="80" zoomScaleSheetLayoutView="80" zoomScalePageLayoutView="80" workbookViewId="0" topLeftCell="A1">
      <selection activeCell="B15" sqref="B15"/>
    </sheetView>
  </sheetViews>
  <sheetFormatPr defaultColWidth="9.125" defaultRowHeight="12.75"/>
  <cols>
    <col min="1" max="1" width="5.125" style="1" customWidth="1"/>
    <col min="2" max="2" width="32.625" style="1" customWidth="1"/>
    <col min="3" max="3" width="17.50390625" style="1" customWidth="1"/>
    <col min="4" max="4" width="20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7.125" style="1" customWidth="1"/>
    <col min="12" max="13" width="15.375" style="1" customWidth="1"/>
    <col min="14" max="14" width="20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21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SUM(N11:N14)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253</v>
      </c>
      <c r="D10" s="5" t="s">
        <v>88</v>
      </c>
      <c r="E10" s="36" t="s">
        <v>91</v>
      </c>
      <c r="F10" s="14"/>
      <c r="G10" s="5" t="str">
        <f>"Nazwa handlowa /
"&amp;C10&amp;" / 
"&amp;D10</f>
        <v>Nazwa handlowa /
Dawka/ Wymiary / 
Postać/ Opakowanie</v>
      </c>
      <c r="H10" s="5" t="s">
        <v>252</v>
      </c>
      <c r="I10" s="5" t="str">
        <f>B10</f>
        <v>Skład</v>
      </c>
      <c r="J10" s="5" t="s">
        <v>258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4.75">
      <c r="A11" s="47" t="s">
        <v>3</v>
      </c>
      <c r="B11" s="111" t="s">
        <v>296</v>
      </c>
      <c r="C11" s="112" t="s">
        <v>112</v>
      </c>
      <c r="D11" s="95" t="s">
        <v>215</v>
      </c>
      <c r="E11" s="113">
        <v>900</v>
      </c>
      <c r="F11" s="119" t="s">
        <v>64</v>
      </c>
      <c r="G11" s="48" t="s">
        <v>78</v>
      </c>
      <c r="H11" s="67"/>
      <c r="I11" s="67"/>
      <c r="J11" s="49"/>
      <c r="K11" s="49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1:14" ht="54.75">
      <c r="A12" s="47" t="s">
        <v>4</v>
      </c>
      <c r="B12" s="111" t="s">
        <v>296</v>
      </c>
      <c r="C12" s="112" t="s">
        <v>113</v>
      </c>
      <c r="D12" s="95" t="s">
        <v>215</v>
      </c>
      <c r="E12" s="113">
        <v>450</v>
      </c>
      <c r="F12" s="119" t="s">
        <v>64</v>
      </c>
      <c r="G12" s="48" t="s">
        <v>78</v>
      </c>
      <c r="H12" s="67"/>
      <c r="I12" s="67"/>
      <c r="J12" s="49"/>
      <c r="K12" s="49"/>
      <c r="L12" s="48" t="str">
        <f>IF(K12=0,"0,00",IF(K12&gt;0,ROUND(E12/K12,2)))</f>
        <v>0,00</v>
      </c>
      <c r="M12" s="48"/>
      <c r="N12" s="50">
        <f>ROUND(L12*ROUND(M12,2),2)</f>
        <v>0</v>
      </c>
    </row>
    <row r="13" spans="1:17" ht="69" customHeight="1">
      <c r="A13" s="47" t="s">
        <v>5</v>
      </c>
      <c r="B13" s="114" t="s">
        <v>297</v>
      </c>
      <c r="C13" s="115" t="s">
        <v>114</v>
      </c>
      <c r="D13" s="116" t="s">
        <v>216</v>
      </c>
      <c r="E13" s="117">
        <v>2000</v>
      </c>
      <c r="F13" s="119" t="s">
        <v>64</v>
      </c>
      <c r="G13" s="48" t="s">
        <v>250</v>
      </c>
      <c r="H13" s="67"/>
      <c r="I13" s="67"/>
      <c r="J13" s="49"/>
      <c r="K13" s="49"/>
      <c r="L13" s="48" t="str">
        <f>IF(K13=0,"0,00",IF(K13&gt;0,ROUND(E13/K13,2)))</f>
        <v>0,00</v>
      </c>
      <c r="M13" s="48"/>
      <c r="N13" s="50">
        <f>ROUND(L13*ROUND(M13,2),2)</f>
        <v>0</v>
      </c>
      <c r="Q13" s="1"/>
    </row>
    <row r="14" spans="1:17" ht="69.75" customHeight="1">
      <c r="A14" s="21" t="s">
        <v>6</v>
      </c>
      <c r="B14" s="73" t="s">
        <v>297</v>
      </c>
      <c r="C14" s="73" t="s">
        <v>115</v>
      </c>
      <c r="D14" s="95" t="s">
        <v>216</v>
      </c>
      <c r="E14" s="118">
        <v>3000</v>
      </c>
      <c r="F14" s="69" t="s">
        <v>64</v>
      </c>
      <c r="G14" s="15" t="s">
        <v>250</v>
      </c>
      <c r="H14" s="59"/>
      <c r="I14" s="59"/>
      <c r="J14" s="16"/>
      <c r="K14" s="16"/>
      <c r="L14" s="15" t="str">
        <f>IF(K14=0,"0,00",IF(K14&gt;0,ROUND(E14/K14,2)))</f>
        <v>0,00</v>
      </c>
      <c r="M14" s="15"/>
      <c r="N14" s="17">
        <f>ROUND(L14*ROUND(M14,2),2)</f>
        <v>0</v>
      </c>
      <c r="Q14" s="1"/>
    </row>
    <row r="15" spans="1:17" ht="13.5">
      <c r="A15" s="9"/>
      <c r="B15" s="42"/>
      <c r="C15" s="42"/>
      <c r="D15" s="42"/>
      <c r="E15" s="43"/>
      <c r="F15" s="9"/>
      <c r="G15" s="44"/>
      <c r="H15" s="44"/>
      <c r="I15" s="44"/>
      <c r="J15" s="45"/>
      <c r="K15" s="45"/>
      <c r="L15" s="44"/>
      <c r="M15" s="44"/>
      <c r="N15" s="46"/>
      <c r="Q15" s="1"/>
    </row>
    <row r="16" spans="1:17" ht="30" customHeight="1">
      <c r="A16" s="9"/>
      <c r="B16" s="170" t="s">
        <v>254</v>
      </c>
      <c r="C16" s="170"/>
      <c r="D16" s="42"/>
      <c r="E16" s="43"/>
      <c r="F16" s="9"/>
      <c r="G16" s="44"/>
      <c r="H16" s="44"/>
      <c r="I16" s="44"/>
      <c r="J16" s="45"/>
      <c r="K16" s="45"/>
      <c r="L16" s="44"/>
      <c r="M16" s="44"/>
      <c r="N16" s="46"/>
      <c r="Q16" s="1"/>
    </row>
    <row r="17" spans="1:17" ht="13.5">
      <c r="A17" s="9"/>
      <c r="B17" s="42"/>
      <c r="C17" s="42"/>
      <c r="D17" s="42"/>
      <c r="E17" s="43"/>
      <c r="F17" s="9"/>
      <c r="G17" s="44"/>
      <c r="H17" s="44"/>
      <c r="I17" s="44"/>
      <c r="J17" s="45"/>
      <c r="K17" s="45"/>
      <c r="L17" s="44"/>
      <c r="M17" s="44"/>
      <c r="N17" s="46"/>
      <c r="Q17" s="1"/>
    </row>
    <row r="18" spans="1:17" ht="13.5">
      <c r="A18" s="9"/>
      <c r="B18" s="42"/>
      <c r="C18" s="42"/>
      <c r="D18" s="42"/>
      <c r="E18" s="43"/>
      <c r="F18" s="9"/>
      <c r="G18" s="44"/>
      <c r="H18" s="44"/>
      <c r="I18" s="44"/>
      <c r="J18" s="45"/>
      <c r="K18" s="45"/>
      <c r="L18" s="44"/>
      <c r="M18" s="44"/>
      <c r="N18" s="46"/>
      <c r="Q18" s="1"/>
    </row>
    <row r="19" spans="1:17" ht="13.5">
      <c r="A19" s="9"/>
      <c r="B19" s="9"/>
      <c r="C19" s="9"/>
      <c r="D19" s="9"/>
      <c r="E19" s="19"/>
      <c r="F19" s="9"/>
      <c r="G19" s="9"/>
      <c r="H19" s="9"/>
      <c r="I19" s="9"/>
      <c r="J19" s="9"/>
      <c r="K19" s="9"/>
      <c r="L19" s="9"/>
      <c r="M19" s="9"/>
      <c r="N19" s="9"/>
      <c r="Q19" s="1"/>
    </row>
    <row r="20" spans="1:17" ht="13.5">
      <c r="A20" s="9"/>
      <c r="B20" s="9"/>
      <c r="C20" s="9"/>
      <c r="D20" s="9"/>
      <c r="E20" s="19"/>
      <c r="F20" s="9"/>
      <c r="G20" s="9"/>
      <c r="H20" s="9"/>
      <c r="I20" s="9"/>
      <c r="J20" s="9"/>
      <c r="K20" s="9"/>
      <c r="L20" s="9"/>
      <c r="M20" s="9"/>
      <c r="N20" s="9"/>
      <c r="Q20" s="1"/>
    </row>
    <row r="21" spans="2:17" ht="13.5">
      <c r="B21" s="41"/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</sheetData>
  <sheetProtection/>
  <mergeCells count="3">
    <mergeCell ref="G2:I2"/>
    <mergeCell ref="H6:I6"/>
    <mergeCell ref="B16:C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6"/>
  <sheetViews>
    <sheetView showGridLines="0" view="pageBreakPreview" zoomScale="80" zoomScaleNormal="80" zoomScaleSheetLayoutView="80" zoomScalePageLayoutView="80" workbookViewId="0" topLeftCell="A7">
      <selection activeCell="F11" sqref="F11"/>
    </sheetView>
  </sheetViews>
  <sheetFormatPr defaultColWidth="9.125" defaultRowHeight="12.75"/>
  <cols>
    <col min="1" max="1" width="5.125" style="1" customWidth="1"/>
    <col min="2" max="2" width="35.50390625" style="1" customWidth="1"/>
    <col min="3" max="3" width="19.375" style="1" customWidth="1"/>
    <col min="4" max="4" width="23.1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20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SUM(N11:N17)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255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Objetość/ Wymiary / 
Postać /Opakowanie</v>
      </c>
      <c r="H10" s="5" t="s">
        <v>252</v>
      </c>
      <c r="I10" s="5" t="str">
        <f>B10</f>
        <v>Skład</v>
      </c>
      <c r="J10" s="5" t="s">
        <v>258</v>
      </c>
      <c r="K10" s="5" t="s">
        <v>260</v>
      </c>
      <c r="L10" s="5" t="s">
        <v>54</v>
      </c>
      <c r="M10" s="5" t="s">
        <v>55</v>
      </c>
      <c r="N10" s="5" t="s">
        <v>18</v>
      </c>
    </row>
    <row r="11" spans="1:14" ht="111" customHeight="1">
      <c r="A11" s="47" t="s">
        <v>3</v>
      </c>
      <c r="B11" s="111" t="s">
        <v>116</v>
      </c>
      <c r="C11" s="120" t="s">
        <v>102</v>
      </c>
      <c r="D11" s="121" t="s">
        <v>117</v>
      </c>
      <c r="E11" s="105">
        <v>480</v>
      </c>
      <c r="F11" s="119" t="s">
        <v>64</v>
      </c>
      <c r="G11" s="48" t="s">
        <v>256</v>
      </c>
      <c r="H11" s="67"/>
      <c r="I11" s="67"/>
      <c r="J11" s="49"/>
      <c r="K11" s="48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1:14" ht="99" customHeight="1">
      <c r="A12" s="47" t="s">
        <v>4</v>
      </c>
      <c r="B12" s="111" t="s">
        <v>217</v>
      </c>
      <c r="C12" s="111" t="s">
        <v>103</v>
      </c>
      <c r="D12" s="111" t="s">
        <v>118</v>
      </c>
      <c r="E12" s="105">
        <v>250</v>
      </c>
      <c r="F12" s="119" t="s">
        <v>64</v>
      </c>
      <c r="G12" s="48" t="s">
        <v>256</v>
      </c>
      <c r="H12" s="67"/>
      <c r="I12" s="67"/>
      <c r="J12" s="49"/>
      <c r="K12" s="48"/>
      <c r="L12" s="48" t="str">
        <f aca="true" t="shared" si="0" ref="L12:L17">IF(K12=0,"0,00",IF(K12&gt;0,ROUND(E12/K12,2)))</f>
        <v>0,00</v>
      </c>
      <c r="M12" s="48"/>
      <c r="N12" s="50">
        <f aca="true" t="shared" si="1" ref="N12:N17">ROUND(L12*ROUND(M12,2),2)</f>
        <v>0</v>
      </c>
    </row>
    <row r="13" spans="1:17" ht="159" customHeight="1">
      <c r="A13" s="47" t="s">
        <v>5</v>
      </c>
      <c r="B13" s="111" t="s">
        <v>218</v>
      </c>
      <c r="C13" s="111" t="s">
        <v>119</v>
      </c>
      <c r="D13" s="111" t="s">
        <v>120</v>
      </c>
      <c r="E13" s="105">
        <v>300</v>
      </c>
      <c r="F13" s="119" t="s">
        <v>213</v>
      </c>
      <c r="G13" s="48" t="s">
        <v>250</v>
      </c>
      <c r="H13" s="67"/>
      <c r="I13" s="67"/>
      <c r="J13" s="49"/>
      <c r="K13" s="48"/>
      <c r="L13" s="48" t="str">
        <f t="shared" si="0"/>
        <v>0,00</v>
      </c>
      <c r="M13" s="48"/>
      <c r="N13" s="50">
        <f t="shared" si="1"/>
        <v>0</v>
      </c>
      <c r="Q13" s="1"/>
    </row>
    <row r="14" spans="1:17" ht="159" customHeight="1">
      <c r="A14" s="47" t="s">
        <v>6</v>
      </c>
      <c r="B14" s="111" t="s">
        <v>219</v>
      </c>
      <c r="C14" s="111" t="s">
        <v>121</v>
      </c>
      <c r="D14" s="122" t="s">
        <v>122</v>
      </c>
      <c r="E14" s="105">
        <v>60</v>
      </c>
      <c r="F14" s="119" t="s">
        <v>213</v>
      </c>
      <c r="G14" s="48" t="s">
        <v>250</v>
      </c>
      <c r="H14" s="67"/>
      <c r="I14" s="67"/>
      <c r="J14" s="49"/>
      <c r="K14" s="48"/>
      <c r="L14" s="48" t="str">
        <f t="shared" si="0"/>
        <v>0,00</v>
      </c>
      <c r="M14" s="48"/>
      <c r="N14" s="50">
        <f t="shared" si="1"/>
        <v>0</v>
      </c>
      <c r="Q14" s="1"/>
    </row>
    <row r="15" spans="1:17" ht="174" customHeight="1">
      <c r="A15" s="47" t="s">
        <v>56</v>
      </c>
      <c r="B15" s="111" t="s">
        <v>220</v>
      </c>
      <c r="C15" s="111" t="s">
        <v>119</v>
      </c>
      <c r="D15" s="111" t="s">
        <v>120</v>
      </c>
      <c r="E15" s="105">
        <v>180</v>
      </c>
      <c r="F15" s="119" t="s">
        <v>213</v>
      </c>
      <c r="G15" s="48" t="s">
        <v>250</v>
      </c>
      <c r="H15" s="67"/>
      <c r="I15" s="67"/>
      <c r="J15" s="49"/>
      <c r="K15" s="48"/>
      <c r="L15" s="48" t="str">
        <f t="shared" si="0"/>
        <v>0,00</v>
      </c>
      <c r="M15" s="48"/>
      <c r="N15" s="50">
        <f t="shared" si="1"/>
        <v>0</v>
      </c>
      <c r="Q15" s="1"/>
    </row>
    <row r="16" spans="1:17" ht="165">
      <c r="A16" s="47" t="s">
        <v>63</v>
      </c>
      <c r="B16" s="114" t="s">
        <v>123</v>
      </c>
      <c r="C16" s="114" t="s">
        <v>121</v>
      </c>
      <c r="D16" s="114" t="s">
        <v>124</v>
      </c>
      <c r="E16" s="123">
        <v>90</v>
      </c>
      <c r="F16" s="119" t="s">
        <v>213</v>
      </c>
      <c r="G16" s="48" t="s">
        <v>250</v>
      </c>
      <c r="H16" s="67"/>
      <c r="I16" s="67"/>
      <c r="J16" s="49"/>
      <c r="K16" s="48"/>
      <c r="L16" s="48" t="str">
        <f t="shared" si="0"/>
        <v>0,00</v>
      </c>
      <c r="M16" s="48"/>
      <c r="N16" s="50">
        <f t="shared" si="1"/>
        <v>0</v>
      </c>
      <c r="Q16" s="1"/>
    </row>
    <row r="17" spans="1:17" ht="120.75" customHeight="1">
      <c r="A17" s="21" t="s">
        <v>7</v>
      </c>
      <c r="B17" s="73" t="s">
        <v>125</v>
      </c>
      <c r="C17" s="73" t="s">
        <v>126</v>
      </c>
      <c r="D17" s="73" t="s">
        <v>127</v>
      </c>
      <c r="E17" s="118">
        <v>100</v>
      </c>
      <c r="F17" s="69" t="s">
        <v>213</v>
      </c>
      <c r="G17" s="15" t="s">
        <v>250</v>
      </c>
      <c r="H17" s="59"/>
      <c r="I17" s="59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ht="13.5">
      <c r="Q18" s="1"/>
    </row>
    <row r="19" spans="2:17" ht="22.5" customHeight="1">
      <c r="B19" s="1" t="s">
        <v>254</v>
      </c>
      <c r="Q19" s="1"/>
    </row>
    <row r="20" spans="2:17" ht="25.5" customHeight="1">
      <c r="B20" s="162" t="s">
        <v>259</v>
      </c>
      <c r="C20" s="162"/>
      <c r="D20" s="162"/>
      <c r="E20" s="162"/>
      <c r="F20" s="162"/>
      <c r="G20" s="162"/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  <row r="153" ht="13.5">
      <c r="Q153" s="1"/>
    </row>
    <row r="154" ht="13.5">
      <c r="Q154" s="1"/>
    </row>
    <row r="155" ht="13.5">
      <c r="Q155" s="1"/>
    </row>
    <row r="156" ht="13.5">
      <c r="Q156" s="1"/>
    </row>
    <row r="157" ht="13.5">
      <c r="Q157" s="1"/>
    </row>
    <row r="158" ht="13.5">
      <c r="Q158" s="1"/>
    </row>
    <row r="159" ht="13.5">
      <c r="Q159" s="1"/>
    </row>
    <row r="160" ht="13.5">
      <c r="Q160" s="1"/>
    </row>
    <row r="161" ht="13.5">
      <c r="Q161" s="1"/>
    </row>
    <row r="162" ht="13.5">
      <c r="Q162" s="1"/>
    </row>
    <row r="163" ht="13.5">
      <c r="Q163" s="1"/>
    </row>
    <row r="164" ht="13.5">
      <c r="Q164" s="1"/>
    </row>
    <row r="165" ht="13.5">
      <c r="Q165" s="1"/>
    </row>
    <row r="166" ht="13.5">
      <c r="Q166" s="1"/>
    </row>
  </sheetData>
  <sheetProtection/>
  <mergeCells count="3">
    <mergeCell ref="G2:I2"/>
    <mergeCell ref="H6:I6"/>
    <mergeCell ref="B20:G2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0"/>
  <sheetViews>
    <sheetView showGridLines="0" view="pageBreakPreview" zoomScale="80" zoomScaleNormal="80" zoomScaleSheetLayoutView="80" zoomScalePageLayoutView="80" workbookViewId="0" topLeftCell="A4">
      <selection activeCell="D24" sqref="D24"/>
    </sheetView>
  </sheetViews>
  <sheetFormatPr defaultColWidth="9.125" defaultRowHeight="12.75"/>
  <cols>
    <col min="1" max="1" width="5.125" style="1" customWidth="1"/>
    <col min="2" max="2" width="38.50390625" style="1" customWidth="1"/>
    <col min="3" max="3" width="15.375" style="1" customWidth="1"/>
    <col min="4" max="4" width="21.625" style="1" customWidth="1"/>
    <col min="5" max="5" width="10.50390625" style="23" customWidth="1"/>
    <col min="6" max="6" width="9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SUM(N11:N17)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249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Wymiary / 
Postać /Opakowanie</v>
      </c>
      <c r="H10" s="5" t="s">
        <v>252</v>
      </c>
      <c r="I10" s="5" t="str">
        <f>B10</f>
        <v>Skład</v>
      </c>
      <c r="J10" s="5" t="s">
        <v>257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83.25" customHeight="1">
      <c r="A11" s="47" t="s">
        <v>3</v>
      </c>
      <c r="B11" s="76" t="s">
        <v>221</v>
      </c>
      <c r="C11" s="124" t="s">
        <v>222</v>
      </c>
      <c r="D11" s="125" t="s">
        <v>223</v>
      </c>
      <c r="E11" s="126">
        <v>200</v>
      </c>
      <c r="F11" s="119" t="s">
        <v>64</v>
      </c>
      <c r="G11" s="48" t="s">
        <v>250</v>
      </c>
      <c r="H11" s="67"/>
      <c r="I11" s="67"/>
      <c r="J11" s="49"/>
      <c r="K11" s="48"/>
      <c r="L11" s="48" t="str">
        <f>IF(K11=0,"0,00",IF(K11&gt;0,ROUND(E11/K11,2)))</f>
        <v>0,00</v>
      </c>
      <c r="M11" s="48"/>
      <c r="N11" s="50">
        <f>ROUND(L11*ROUND(M11,2),2)</f>
        <v>0</v>
      </c>
    </row>
    <row r="12" spans="1:14" ht="75" customHeight="1">
      <c r="A12" s="47" t="s">
        <v>4</v>
      </c>
      <c r="B12" s="76" t="s">
        <v>221</v>
      </c>
      <c r="C12" s="124" t="s">
        <v>224</v>
      </c>
      <c r="D12" s="125" t="s">
        <v>223</v>
      </c>
      <c r="E12" s="126">
        <v>400</v>
      </c>
      <c r="F12" s="119" t="s">
        <v>64</v>
      </c>
      <c r="G12" s="48" t="s">
        <v>250</v>
      </c>
      <c r="H12" s="67"/>
      <c r="I12" s="67"/>
      <c r="J12" s="49"/>
      <c r="K12" s="48"/>
      <c r="L12" s="48" t="str">
        <f aca="true" t="shared" si="0" ref="L12:L17">IF(K12=0,"0,00",IF(K12&gt;0,ROUND(E12/K12,2)))</f>
        <v>0,00</v>
      </c>
      <c r="M12" s="48"/>
      <c r="N12" s="50">
        <f aca="true" t="shared" si="1" ref="N12:N17">ROUND(L12*ROUND(M12,2),2)</f>
        <v>0</v>
      </c>
    </row>
    <row r="13" spans="1:17" ht="87" customHeight="1">
      <c r="A13" s="47" t="s">
        <v>5</v>
      </c>
      <c r="B13" s="76" t="s">
        <v>221</v>
      </c>
      <c r="C13" s="124" t="s">
        <v>225</v>
      </c>
      <c r="D13" s="125" t="s">
        <v>223</v>
      </c>
      <c r="E13" s="126">
        <v>200</v>
      </c>
      <c r="F13" s="119" t="s">
        <v>64</v>
      </c>
      <c r="G13" s="48" t="s">
        <v>250</v>
      </c>
      <c r="H13" s="67"/>
      <c r="I13" s="67"/>
      <c r="J13" s="49"/>
      <c r="K13" s="48"/>
      <c r="L13" s="48" t="str">
        <f t="shared" si="0"/>
        <v>0,00</v>
      </c>
      <c r="M13" s="48"/>
      <c r="N13" s="50">
        <f t="shared" si="1"/>
        <v>0</v>
      </c>
      <c r="Q13" s="1"/>
    </row>
    <row r="14" spans="1:17" ht="84" customHeight="1">
      <c r="A14" s="47" t="s">
        <v>6</v>
      </c>
      <c r="B14" s="76" t="s">
        <v>221</v>
      </c>
      <c r="C14" s="124" t="s">
        <v>226</v>
      </c>
      <c r="D14" s="125" t="s">
        <v>223</v>
      </c>
      <c r="E14" s="126">
        <v>100</v>
      </c>
      <c r="F14" s="119" t="s">
        <v>64</v>
      </c>
      <c r="G14" s="48" t="s">
        <v>250</v>
      </c>
      <c r="H14" s="67"/>
      <c r="I14" s="67"/>
      <c r="J14" s="49"/>
      <c r="K14" s="48"/>
      <c r="L14" s="48" t="str">
        <f t="shared" si="0"/>
        <v>0,00</v>
      </c>
      <c r="M14" s="48"/>
      <c r="N14" s="50">
        <f t="shared" si="1"/>
        <v>0</v>
      </c>
      <c r="Q14" s="1"/>
    </row>
    <row r="15" spans="1:17" ht="72" customHeight="1">
      <c r="A15" s="47" t="s">
        <v>56</v>
      </c>
      <c r="B15" s="104" t="s">
        <v>261</v>
      </c>
      <c r="C15" s="127" t="s">
        <v>128</v>
      </c>
      <c r="D15" s="125" t="s">
        <v>223</v>
      </c>
      <c r="E15" s="128">
        <v>300</v>
      </c>
      <c r="F15" s="119" t="s">
        <v>64</v>
      </c>
      <c r="G15" s="48" t="s">
        <v>250</v>
      </c>
      <c r="H15" s="67"/>
      <c r="I15" s="67"/>
      <c r="J15" s="49"/>
      <c r="K15" s="48"/>
      <c r="L15" s="48" t="str">
        <f t="shared" si="0"/>
        <v>0,00</v>
      </c>
      <c r="M15" s="48"/>
      <c r="N15" s="50">
        <f t="shared" si="1"/>
        <v>0</v>
      </c>
      <c r="Q15" s="1"/>
    </row>
    <row r="16" spans="1:17" ht="75" customHeight="1">
      <c r="A16" s="47" t="s">
        <v>63</v>
      </c>
      <c r="B16" s="129" t="s">
        <v>261</v>
      </c>
      <c r="C16" s="130" t="s">
        <v>129</v>
      </c>
      <c r="D16" s="131" t="s">
        <v>223</v>
      </c>
      <c r="E16" s="132">
        <v>300</v>
      </c>
      <c r="F16" s="119" t="s">
        <v>64</v>
      </c>
      <c r="G16" s="48" t="s">
        <v>250</v>
      </c>
      <c r="H16" s="67"/>
      <c r="I16" s="67"/>
      <c r="J16" s="49"/>
      <c r="K16" s="48"/>
      <c r="L16" s="48" t="str">
        <f t="shared" si="0"/>
        <v>0,00</v>
      </c>
      <c r="M16" s="48"/>
      <c r="N16" s="50">
        <f t="shared" si="1"/>
        <v>0</v>
      </c>
      <c r="Q16" s="1"/>
    </row>
    <row r="17" spans="1:17" ht="75" customHeight="1">
      <c r="A17" s="21" t="s">
        <v>7</v>
      </c>
      <c r="B17" s="133" t="s">
        <v>261</v>
      </c>
      <c r="C17" s="134" t="s">
        <v>130</v>
      </c>
      <c r="D17" s="125" t="s">
        <v>223</v>
      </c>
      <c r="E17" s="135">
        <v>300</v>
      </c>
      <c r="F17" s="69" t="s">
        <v>64</v>
      </c>
      <c r="G17" s="15" t="s">
        <v>250</v>
      </c>
      <c r="H17" s="59"/>
      <c r="I17" s="59"/>
      <c r="J17" s="16"/>
      <c r="K17" s="15"/>
      <c r="L17" s="15" t="str">
        <f t="shared" si="0"/>
        <v>0,00</v>
      </c>
      <c r="M17" s="15"/>
      <c r="N17" s="17">
        <f t="shared" si="1"/>
        <v>0</v>
      </c>
      <c r="Q17" s="1"/>
    </row>
    <row r="18" ht="13.5">
      <c r="Q18" s="1"/>
    </row>
    <row r="19" spans="2:17" ht="30" customHeight="1">
      <c r="B19" s="162" t="s">
        <v>298</v>
      </c>
      <c r="C19" s="162"/>
      <c r="D19" s="162"/>
      <c r="E19" s="162"/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110" ht="13.5">
      <c r="Q110" s="1"/>
    </row>
  </sheetData>
  <sheetProtection/>
  <mergeCells count="3">
    <mergeCell ref="G2:I2"/>
    <mergeCell ref="H6:I6"/>
    <mergeCell ref="B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1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0.875" style="1" customWidth="1"/>
    <col min="3" max="3" width="18.125" style="1" customWidth="1"/>
    <col min="4" max="4" width="26.50390625" style="1" customWidth="1"/>
    <col min="5" max="5" width="10.50390625" style="23" customWidth="1"/>
    <col min="6" max="6" width="16.5039062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9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252</v>
      </c>
      <c r="I10" s="5" t="str">
        <f>B10</f>
        <v>Skład</v>
      </c>
      <c r="J10" s="5" t="s">
        <v>257</v>
      </c>
      <c r="K10" s="5"/>
      <c r="L10" s="5" t="s">
        <v>263</v>
      </c>
      <c r="M10" s="5" t="s">
        <v>264</v>
      </c>
      <c r="N10" s="5" t="s">
        <v>18</v>
      </c>
    </row>
    <row r="11" spans="1:14" ht="54.75">
      <c r="A11" s="21" t="s">
        <v>3</v>
      </c>
      <c r="B11" s="136" t="s">
        <v>131</v>
      </c>
      <c r="C11" s="136" t="s">
        <v>132</v>
      </c>
      <c r="D11" s="136" t="s">
        <v>133</v>
      </c>
      <c r="E11" s="103">
        <v>150</v>
      </c>
      <c r="F11" s="74" t="s">
        <v>262</v>
      </c>
      <c r="G11" s="15" t="s">
        <v>78</v>
      </c>
      <c r="H11" s="59"/>
      <c r="I11" s="59"/>
      <c r="J11" s="16"/>
      <c r="K11" s="15"/>
      <c r="L11" s="15"/>
      <c r="M11" s="15"/>
      <c r="N11" s="17">
        <f>ROUND(L11*ROUND(M11,2),2)</f>
        <v>0</v>
      </c>
    </row>
    <row r="12" spans="2:17" ht="13.5" customHeight="1">
      <c r="B12" s="176"/>
      <c r="C12" s="177"/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</sheetData>
  <sheetProtection/>
  <mergeCells count="3">
    <mergeCell ref="G2:I2"/>
    <mergeCell ref="H6:I6"/>
    <mergeCell ref="B12:C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5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125" defaultRowHeight="12.75"/>
  <cols>
    <col min="1" max="1" width="5.125" style="1" customWidth="1"/>
    <col min="2" max="2" width="28.00390625" style="1" customWidth="1"/>
    <col min="3" max="3" width="18.125" style="1" customWidth="1"/>
    <col min="4" max="4" width="23.125" style="1" customWidth="1"/>
    <col min="5" max="5" width="10.50390625" style="23" customWidth="1"/>
    <col min="6" max="6" width="16.0039062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1" width="15.375" style="1" hidden="1" customWidth="1"/>
    <col min="12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269</v>
      </c>
      <c r="I10" s="5" t="str">
        <f>B10</f>
        <v>Skład</v>
      </c>
      <c r="J10" s="55" t="s">
        <v>266</v>
      </c>
      <c r="K10" s="5" t="s">
        <v>267</v>
      </c>
      <c r="L10" s="5" t="s">
        <v>268</v>
      </c>
      <c r="M10" s="5" t="s">
        <v>55</v>
      </c>
      <c r="N10" s="5" t="s">
        <v>18</v>
      </c>
    </row>
    <row r="11" spans="1:14" ht="123" customHeight="1">
      <c r="A11" s="21" t="s">
        <v>3</v>
      </c>
      <c r="B11" s="102" t="s">
        <v>134</v>
      </c>
      <c r="C11" s="102" t="s">
        <v>135</v>
      </c>
      <c r="D11" s="102" t="s">
        <v>136</v>
      </c>
      <c r="E11" s="83">
        <v>200</v>
      </c>
      <c r="F11" s="74" t="s">
        <v>265</v>
      </c>
      <c r="G11" s="15" t="s">
        <v>78</v>
      </c>
      <c r="H11" s="59"/>
      <c r="I11" s="59"/>
      <c r="J11" s="16"/>
      <c r="K11" s="15"/>
      <c r="L11" s="15"/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SheetLayoutView="80" zoomScalePageLayoutView="80" workbookViewId="0" topLeftCell="A1">
      <selection activeCell="F20" sqref="F20"/>
    </sheetView>
  </sheetViews>
  <sheetFormatPr defaultColWidth="9.125" defaultRowHeight="12.75"/>
  <cols>
    <col min="1" max="1" width="5.125" style="1" customWidth="1"/>
    <col min="2" max="2" width="23.625" style="1" customWidth="1"/>
    <col min="3" max="3" width="16.625" style="1" customWidth="1"/>
    <col min="4" max="4" width="26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21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SUM(N11:N13)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81</v>
      </c>
      <c r="I10" s="5" t="str">
        <f>B10</f>
        <v>Skład</v>
      </c>
      <c r="J10" s="5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5.5" customHeight="1">
      <c r="A11" s="21" t="s">
        <v>3</v>
      </c>
      <c r="B11" s="92" t="s">
        <v>270</v>
      </c>
      <c r="C11" s="137" t="s">
        <v>227</v>
      </c>
      <c r="D11" s="75" t="s">
        <v>228</v>
      </c>
      <c r="E11" s="138">
        <v>4500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7" ht="63" customHeight="1">
      <c r="A12" s="21" t="s">
        <v>4</v>
      </c>
      <c r="B12" s="92" t="s">
        <v>270</v>
      </c>
      <c r="C12" s="137" t="s">
        <v>229</v>
      </c>
      <c r="D12" s="75" t="s">
        <v>230</v>
      </c>
      <c r="E12" s="138">
        <v>2000</v>
      </c>
      <c r="F12" s="74" t="s">
        <v>64</v>
      </c>
      <c r="G12" s="15" t="s">
        <v>78</v>
      </c>
      <c r="H12" s="59"/>
      <c r="I12" s="59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3" spans="1:17" ht="49.5" customHeight="1">
      <c r="A13" s="21" t="s">
        <v>5</v>
      </c>
      <c r="B13" s="92" t="s">
        <v>270</v>
      </c>
      <c r="C13" s="95" t="s">
        <v>231</v>
      </c>
      <c r="D13" s="75" t="s">
        <v>230</v>
      </c>
      <c r="E13" s="139">
        <v>2000</v>
      </c>
      <c r="F13" s="74" t="s">
        <v>64</v>
      </c>
      <c r="G13" s="15" t="s">
        <v>78</v>
      </c>
      <c r="H13" s="60"/>
      <c r="I13" s="60"/>
      <c r="J13" s="21"/>
      <c r="K13" s="21"/>
      <c r="L13" s="15" t="str">
        <f>IF(K13=0,"0,00",IF(K13&gt;0,ROUND(E13/K13,2)))</f>
        <v>0,00</v>
      </c>
      <c r="M13" s="21"/>
      <c r="N13" s="17">
        <f>ROUND(L13*ROUND(M13,2),2)</f>
        <v>0</v>
      </c>
      <c r="Q13" s="1"/>
    </row>
    <row r="14" ht="13.5">
      <c r="Q14" s="1"/>
    </row>
    <row r="15" spans="2:17" ht="27.75" customHeight="1">
      <c r="B15" s="178" t="s">
        <v>100</v>
      </c>
      <c r="C15" s="178"/>
      <c r="D15" s="178"/>
      <c r="E15" s="178"/>
      <c r="Q15" s="1"/>
    </row>
    <row r="16" spans="2:17" ht="23.25" customHeight="1">
      <c r="B16" s="179" t="s">
        <v>232</v>
      </c>
      <c r="C16" s="179"/>
      <c r="D16" s="179"/>
      <c r="E16" s="179"/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</sheetData>
  <sheetProtection/>
  <mergeCells count="4">
    <mergeCell ref="G2:I2"/>
    <mergeCell ref="H6:I6"/>
    <mergeCell ref="B15:E15"/>
    <mergeCell ref="B16:E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1">
      <selection activeCell="I10" sqref="I10"/>
    </sheetView>
  </sheetViews>
  <sheetFormatPr defaultColWidth="9.125" defaultRowHeight="12.75"/>
  <cols>
    <col min="1" max="1" width="5.125" style="1" customWidth="1"/>
    <col min="2" max="2" width="17.50390625" style="1" customWidth="1"/>
    <col min="3" max="3" width="17.00390625" style="1" customWidth="1"/>
    <col min="4" max="4" width="25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20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89</v>
      </c>
      <c r="E10" s="36" t="s">
        <v>86</v>
      </c>
      <c r="F10" s="14"/>
      <c r="G10" s="5" t="str">
        <f>"Nazwa handlowa /
"&amp;C10&amp;" / 
"&amp;D10</f>
        <v>Nazwa handlowa /
Dawka / 
Postać/Opakowanie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1" customHeight="1">
      <c r="A11" s="21" t="s">
        <v>3</v>
      </c>
      <c r="B11" s="71" t="s">
        <v>271</v>
      </c>
      <c r="C11" s="71" t="s">
        <v>233</v>
      </c>
      <c r="D11" s="71" t="s">
        <v>234</v>
      </c>
      <c r="E11" s="140">
        <v>540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7.75" customHeight="1">
      <c r="B13" s="162" t="s">
        <v>235</v>
      </c>
      <c r="C13" s="162"/>
      <c r="D13" s="162"/>
      <c r="E13" s="162"/>
      <c r="F13" s="162"/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  <row r="85" ht="13.5">
      <c r="Q85" s="1"/>
    </row>
    <row r="86" ht="13.5">
      <c r="Q86" s="1"/>
    </row>
    <row r="87" ht="13.5">
      <c r="Q87" s="1"/>
    </row>
    <row r="88" ht="13.5">
      <c r="Q88" s="1"/>
    </row>
    <row r="89" ht="13.5">
      <c r="Q89" s="1"/>
    </row>
    <row r="90" ht="13.5">
      <c r="Q90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3"/>
  <sheetViews>
    <sheetView showGridLines="0" view="pageBreakPreview" zoomScale="80" zoomScaleNormal="80" zoomScaleSheetLayoutView="80" zoomScalePageLayoutView="80" workbookViewId="0" topLeftCell="A1">
      <selection activeCell="B12" sqref="B12"/>
    </sheetView>
  </sheetViews>
  <sheetFormatPr defaultColWidth="9.125" defaultRowHeight="12.75"/>
  <cols>
    <col min="1" max="1" width="5.125" style="1" customWidth="1"/>
    <col min="2" max="2" width="24.625" style="1" customWidth="1"/>
    <col min="3" max="3" width="16.125" style="1" customWidth="1"/>
    <col min="4" max="4" width="32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8.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2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SUM(N11:N12)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1" customHeight="1">
      <c r="A11" s="70" t="s">
        <v>3</v>
      </c>
      <c r="B11" s="76" t="s">
        <v>278</v>
      </c>
      <c r="C11" s="72" t="s">
        <v>236</v>
      </c>
      <c r="D11" s="72" t="s">
        <v>237</v>
      </c>
      <c r="E11" s="107">
        <v>90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51" customHeight="1">
      <c r="A12" s="70" t="s">
        <v>4</v>
      </c>
      <c r="B12" s="76" t="s">
        <v>278</v>
      </c>
      <c r="C12" s="73" t="s">
        <v>236</v>
      </c>
      <c r="D12" s="72" t="s">
        <v>238</v>
      </c>
      <c r="E12" s="107">
        <v>90</v>
      </c>
      <c r="F12" s="74" t="s">
        <v>64</v>
      </c>
      <c r="G12" s="15" t="s">
        <v>78</v>
      </c>
      <c r="H12" s="59"/>
      <c r="I12" s="59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spans="2:3" ht="13.5">
      <c r="B13" s="167"/>
      <c r="C13" s="168"/>
    </row>
    <row r="14" spans="2:6" ht="21" customHeight="1">
      <c r="B14" s="162" t="s">
        <v>272</v>
      </c>
      <c r="C14" s="162"/>
      <c r="D14" s="162"/>
      <c r="E14" s="162"/>
      <c r="F14" s="162"/>
    </row>
    <row r="15" spans="2:6" ht="22.5" customHeight="1">
      <c r="B15" s="165"/>
      <c r="C15" s="165"/>
      <c r="D15" s="165"/>
      <c r="E15" s="165"/>
      <c r="F15" s="165"/>
    </row>
    <row r="16" spans="2:17" ht="23.25" customHeight="1">
      <c r="B16" s="165"/>
      <c r="C16" s="165"/>
      <c r="D16" s="165"/>
      <c r="E16" s="165"/>
      <c r="F16" s="165"/>
      <c r="Q16" s="1"/>
    </row>
    <row r="17" spans="2:17" ht="20.25" customHeight="1">
      <c r="B17" s="156"/>
      <c r="C17" s="166"/>
      <c r="D17" s="166"/>
      <c r="E17" s="166"/>
      <c r="F17" s="166"/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</sheetData>
  <sheetProtection/>
  <mergeCells count="7">
    <mergeCell ref="G2:I2"/>
    <mergeCell ref="H6:I6"/>
    <mergeCell ref="B17:F17"/>
    <mergeCell ref="B14:F14"/>
    <mergeCell ref="B15:F15"/>
    <mergeCell ref="B16:F16"/>
    <mergeCell ref="B13:C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33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125" defaultRowHeight="12.75"/>
  <cols>
    <col min="1" max="1" width="5.125" style="1" customWidth="1"/>
    <col min="2" max="2" width="23.875" style="1" customWidth="1"/>
    <col min="3" max="3" width="15.375" style="1" customWidth="1"/>
    <col min="4" max="4" width="22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3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89</v>
      </c>
      <c r="E10" s="36" t="s">
        <v>86</v>
      </c>
      <c r="F10" s="14"/>
      <c r="G10" s="5" t="str">
        <f>"Nazwa handlowa /
"&amp;C10&amp;" / 
"&amp;D10</f>
        <v>Nazwa handlowa /
Dawka / 
Postać/Opakowanie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53.25" customHeight="1">
      <c r="A11" s="21" t="s">
        <v>3</v>
      </c>
      <c r="B11" s="75" t="s">
        <v>277</v>
      </c>
      <c r="C11" s="76" t="s">
        <v>94</v>
      </c>
      <c r="D11" s="76" t="s">
        <v>194</v>
      </c>
      <c r="E11" s="98">
        <v>110</v>
      </c>
      <c r="F11" s="74" t="s">
        <v>64</v>
      </c>
      <c r="G11" s="15" t="s">
        <v>78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pans="1:14" ht="18.75" customHeight="1">
      <c r="A12" s="9"/>
      <c r="B12" s="42"/>
      <c r="C12" s="42"/>
      <c r="D12" s="42"/>
      <c r="E12" s="43"/>
      <c r="F12" s="9"/>
      <c r="G12" s="44"/>
      <c r="H12" s="44"/>
      <c r="I12" s="44"/>
      <c r="J12" s="45"/>
      <c r="K12" s="44"/>
      <c r="L12" s="44"/>
      <c r="M12" s="44"/>
      <c r="N12" s="46"/>
    </row>
    <row r="13" spans="2:5" s="2" customFormat="1" ht="21.75" customHeight="1">
      <c r="B13" s="2" t="s">
        <v>148</v>
      </c>
      <c r="E13" s="39"/>
    </row>
    <row r="14" spans="2:6" s="2" customFormat="1" ht="15" customHeight="1">
      <c r="B14" s="156"/>
      <c r="C14" s="166"/>
      <c r="D14" s="166"/>
      <c r="E14" s="166"/>
      <c r="F14" s="166"/>
    </row>
    <row r="15" s="2" customFormat="1" ht="13.5">
      <c r="E15" s="39"/>
    </row>
    <row r="16" s="2" customFormat="1" ht="13.5">
      <c r="E16" s="39"/>
    </row>
    <row r="17" s="2" customFormat="1" ht="13.5">
      <c r="E17" s="39"/>
    </row>
    <row r="18" s="2" customFormat="1" ht="13.5">
      <c r="E18" s="39"/>
    </row>
    <row r="19" s="2" customFormat="1" ht="13.5">
      <c r="E19" s="39"/>
    </row>
    <row r="20" s="2" customFormat="1" ht="13.5">
      <c r="E20" s="39"/>
    </row>
    <row r="21" s="2" customFormat="1" ht="13.5">
      <c r="E21" s="39"/>
    </row>
    <row r="22" s="2" customFormat="1" ht="13.5">
      <c r="E22" s="39"/>
    </row>
    <row r="23" s="2" customFormat="1" ht="13.5">
      <c r="E23" s="39"/>
    </row>
    <row r="24" s="2" customFormat="1" ht="13.5">
      <c r="E24" s="39"/>
    </row>
    <row r="25" s="2" customFormat="1" ht="13.5">
      <c r="E25" s="39"/>
    </row>
    <row r="26" s="2" customFormat="1" ht="13.5">
      <c r="E26" s="39"/>
    </row>
    <row r="27" s="2" customFormat="1" ht="13.5">
      <c r="E27" s="39"/>
    </row>
    <row r="28" s="2" customFormat="1" ht="13.5">
      <c r="E28" s="39"/>
    </row>
    <row r="29" s="2" customFormat="1" ht="13.5">
      <c r="E29" s="39"/>
    </row>
    <row r="30" s="2" customFormat="1" ht="13.5">
      <c r="E30" s="39"/>
    </row>
    <row r="31" ht="13.5">
      <c r="Q31" s="1"/>
    </row>
    <row r="32" ht="13.5">
      <c r="Q32" s="1"/>
    </row>
    <row r="33" ht="13.5">
      <c r="Q33" s="1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8"/>
  <sheetViews>
    <sheetView showGridLines="0" view="pageBreakPreview" zoomScale="80" zoomScaleNormal="80" zoomScaleSheetLayoutView="80" zoomScalePageLayoutView="85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21.375" style="1" customWidth="1"/>
    <col min="3" max="3" width="18.00390625" style="1" customWidth="1"/>
    <col min="4" max="4" width="24.50390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37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4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71.25" customHeight="1">
      <c r="A11" s="69" t="s">
        <v>3</v>
      </c>
      <c r="B11" s="77" t="s">
        <v>109</v>
      </c>
      <c r="C11" s="78" t="s">
        <v>110</v>
      </c>
      <c r="D11" s="77" t="s">
        <v>111</v>
      </c>
      <c r="E11" s="83">
        <v>300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spans="2:17" ht="21.75" customHeight="1">
      <c r="B13" s="156"/>
      <c r="C13" s="166"/>
      <c r="D13" s="166"/>
      <c r="E13" s="166"/>
      <c r="F13" s="166"/>
      <c r="Q13" s="1"/>
    </row>
    <row r="14" spans="2:17" ht="24.75" customHeight="1">
      <c r="B14" s="165"/>
      <c r="C14" s="165"/>
      <c r="D14" s="165"/>
      <c r="E14" s="165"/>
      <c r="F14" s="165"/>
      <c r="Q14" s="1"/>
    </row>
    <row r="15" spans="2:17" ht="19.5" customHeight="1">
      <c r="B15" s="162"/>
      <c r="C15" s="162"/>
      <c r="D15" s="162"/>
      <c r="E15" s="162"/>
      <c r="F15" s="162"/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</sheetData>
  <sheetProtection/>
  <mergeCells count="5">
    <mergeCell ref="G2:I2"/>
    <mergeCell ref="H6:I6"/>
    <mergeCell ref="B13:F13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S84"/>
  <sheetViews>
    <sheetView showGridLines="0" view="pageBreakPreview" zoomScale="80" zoomScaleNormal="80" zoomScaleSheetLayoutView="80" zoomScalePageLayoutView="85" workbookViewId="0" topLeftCell="A1">
      <selection activeCell="H6" sqref="H6:I6"/>
    </sheetView>
  </sheetViews>
  <sheetFormatPr defaultColWidth="9.125" defaultRowHeight="12.75"/>
  <cols>
    <col min="1" max="1" width="5.125" style="1" customWidth="1"/>
    <col min="2" max="2" width="18.00390625" style="1" customWidth="1"/>
    <col min="3" max="3" width="24.125" style="1" customWidth="1"/>
    <col min="4" max="4" width="24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19.875" style="1" customWidth="1"/>
    <col min="11" max="13" width="15.375" style="1" customWidth="1"/>
    <col min="14" max="14" width="20.125" style="1" customWidth="1"/>
    <col min="15" max="15" width="15.875" style="1" customWidth="1"/>
    <col min="16" max="16" width="15.875" style="3" customWidth="1"/>
    <col min="17" max="17" width="15.875" style="1" customWidth="1"/>
    <col min="18" max="19" width="14.375" style="1" customWidth="1"/>
    <col min="20" max="20" width="15.375" style="1" customWidth="1"/>
    <col min="21" max="16384" width="9.125" style="1" customWidth="1"/>
  </cols>
  <sheetData>
    <row r="1" spans="2:19" ht="13.5">
      <c r="B1" s="2" t="str">
        <f>'formularz oferty'!C4</f>
        <v>DFP.271.62.2019.LS</v>
      </c>
      <c r="M1" s="37" t="s">
        <v>80</v>
      </c>
      <c r="R1" s="2"/>
      <c r="S1" s="2"/>
    </row>
    <row r="2" spans="7:9" ht="13.5">
      <c r="G2" s="162"/>
      <c r="H2" s="162"/>
      <c r="I2" s="162"/>
    </row>
    <row r="3" ht="13.5">
      <c r="M3" s="37" t="s">
        <v>87</v>
      </c>
    </row>
    <row r="4" spans="2:16" ht="13.5">
      <c r="B4" s="4" t="s">
        <v>15</v>
      </c>
      <c r="C4" s="5">
        <v>5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P4" s="1"/>
    </row>
    <row r="5" spans="2:16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P5" s="1"/>
    </row>
    <row r="6" spans="1:16" ht="13.5">
      <c r="A6" s="4"/>
      <c r="B6" s="4"/>
      <c r="C6" s="10"/>
      <c r="D6" s="10"/>
      <c r="E6" s="19"/>
      <c r="F6" s="9"/>
      <c r="G6" s="11" t="s">
        <v>2</v>
      </c>
      <c r="H6" s="163">
        <f>SUM(N11:N13)</f>
        <v>0</v>
      </c>
      <c r="I6" s="164"/>
      <c r="P6" s="1"/>
    </row>
    <row r="7" spans="1:16" ht="13.5">
      <c r="A7" s="4"/>
      <c r="C7" s="9"/>
      <c r="D7" s="9"/>
      <c r="E7" s="19"/>
      <c r="F7" s="9"/>
      <c r="G7" s="9"/>
      <c r="H7" s="9"/>
      <c r="I7" s="9"/>
      <c r="J7" s="9"/>
      <c r="K7" s="9"/>
      <c r="P7" s="1"/>
    </row>
    <row r="8" spans="1:16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P8" s="1"/>
    </row>
    <row r="9" spans="2:16" ht="13.5">
      <c r="B9" s="4"/>
      <c r="P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300</v>
      </c>
      <c r="L10" s="5" t="s">
        <v>54</v>
      </c>
      <c r="M10" s="5" t="s">
        <v>55</v>
      </c>
      <c r="N10" s="5" t="s">
        <v>18</v>
      </c>
    </row>
    <row r="11" spans="1:14" ht="105" customHeight="1">
      <c r="A11" s="70">
        <v>1</v>
      </c>
      <c r="B11" s="79" t="s">
        <v>149</v>
      </c>
      <c r="C11" s="80" t="s">
        <v>150</v>
      </c>
      <c r="D11" s="81" t="s">
        <v>151</v>
      </c>
      <c r="E11" s="82">
        <v>60</v>
      </c>
      <c r="F11" s="84" t="s">
        <v>299</v>
      </c>
      <c r="G11" s="56" t="s">
        <v>106</v>
      </c>
      <c r="H11" s="61"/>
      <c r="I11" s="61"/>
      <c r="J11" s="56"/>
      <c r="K11" s="15"/>
      <c r="L11" s="56" t="str">
        <f>IF(K11=0,"0,00",IF(K11&gt;0,ROUND(E11/K11,2)))</f>
        <v>0,00</v>
      </c>
      <c r="M11" s="56"/>
      <c r="N11" s="57">
        <f>ROUND(L11*ROUND(M11,2),2)</f>
        <v>0</v>
      </c>
    </row>
    <row r="12" spans="1:14" ht="102.75" customHeight="1">
      <c r="A12" s="70">
        <v>2</v>
      </c>
      <c r="B12" s="79" t="s">
        <v>149</v>
      </c>
      <c r="C12" s="71" t="s">
        <v>99</v>
      </c>
      <c r="D12" s="71" t="s">
        <v>152</v>
      </c>
      <c r="E12" s="108">
        <v>30</v>
      </c>
      <c r="F12" s="84" t="s">
        <v>299</v>
      </c>
      <c r="G12" s="56" t="s">
        <v>106</v>
      </c>
      <c r="H12" s="61"/>
      <c r="I12" s="61"/>
      <c r="J12" s="56"/>
      <c r="K12" s="15"/>
      <c r="L12" s="56" t="str">
        <f>IF(K12=0,"0,00",IF(K12&gt;0,ROUND(E12/K12,2)))</f>
        <v>0,00</v>
      </c>
      <c r="M12" s="56"/>
      <c r="N12" s="57">
        <f>ROUND(L12*ROUND(M12,2),2)</f>
        <v>0</v>
      </c>
    </row>
    <row r="13" spans="1:16" s="9" customFormat="1" ht="108" customHeight="1">
      <c r="A13" s="70">
        <v>3</v>
      </c>
      <c r="B13" s="79" t="s">
        <v>149</v>
      </c>
      <c r="C13" s="80" t="s">
        <v>92</v>
      </c>
      <c r="D13" s="81" t="s">
        <v>151</v>
      </c>
      <c r="E13" s="82">
        <v>70</v>
      </c>
      <c r="F13" s="84" t="s">
        <v>299</v>
      </c>
      <c r="G13" s="56" t="s">
        <v>106</v>
      </c>
      <c r="H13" s="61"/>
      <c r="I13" s="61"/>
      <c r="J13" s="56"/>
      <c r="K13" s="15"/>
      <c r="L13" s="56" t="str">
        <f>IF(K13=0,"0,00",IF(K13&gt;0,ROUND(E13/K13,2)))</f>
        <v>0,00</v>
      </c>
      <c r="M13" s="56"/>
      <c r="N13" s="57">
        <f>ROUND(L13*ROUND(M13,2),2)</f>
        <v>0</v>
      </c>
      <c r="P13" s="62"/>
    </row>
    <row r="14" spans="1:16" s="9" customFormat="1" ht="24.75" customHeight="1">
      <c r="A14" s="63"/>
      <c r="B14" s="169"/>
      <c r="C14" s="169"/>
      <c r="D14" s="169"/>
      <c r="E14" s="169"/>
      <c r="F14" s="169"/>
      <c r="G14" s="64"/>
      <c r="H14" s="65"/>
      <c r="I14" s="65"/>
      <c r="J14" s="64"/>
      <c r="K14" s="44"/>
      <c r="L14" s="64"/>
      <c r="M14" s="64"/>
      <c r="N14" s="66"/>
      <c r="P14" s="62"/>
    </row>
    <row r="15" spans="1:16" s="9" customFormat="1" ht="24" customHeight="1">
      <c r="A15" s="63"/>
      <c r="B15" s="170" t="s">
        <v>153</v>
      </c>
      <c r="C15" s="170"/>
      <c r="D15" s="170"/>
      <c r="E15" s="170"/>
      <c r="F15" s="170"/>
      <c r="G15" s="64"/>
      <c r="H15" s="65"/>
      <c r="I15" s="65"/>
      <c r="J15" s="64"/>
      <c r="K15" s="44"/>
      <c r="L15" s="64"/>
      <c r="M15" s="64"/>
      <c r="N15" s="66"/>
      <c r="P15" s="62"/>
    </row>
    <row r="16" s="2" customFormat="1" ht="13.5">
      <c r="E16" s="39"/>
    </row>
    <row r="17" spans="2:6" s="2" customFormat="1" ht="32.25" customHeight="1">
      <c r="B17" s="156"/>
      <c r="C17" s="156"/>
      <c r="D17" s="156"/>
      <c r="E17" s="156"/>
      <c r="F17" s="156"/>
    </row>
    <row r="18" s="2" customFormat="1" ht="13.5">
      <c r="E18" s="39"/>
    </row>
    <row r="19" ht="13.5">
      <c r="P19" s="1"/>
    </row>
    <row r="20" ht="13.5">
      <c r="P20" s="1"/>
    </row>
    <row r="21" ht="13.5">
      <c r="P21" s="1"/>
    </row>
    <row r="22" ht="13.5">
      <c r="P22" s="1"/>
    </row>
    <row r="23" ht="13.5">
      <c r="P23" s="1"/>
    </row>
    <row r="24" ht="13.5">
      <c r="P24" s="1"/>
    </row>
    <row r="25" ht="13.5">
      <c r="P25" s="1"/>
    </row>
    <row r="26" ht="13.5">
      <c r="P26" s="1"/>
    </row>
    <row r="27" ht="13.5">
      <c r="P27" s="1"/>
    </row>
    <row r="28" ht="13.5">
      <c r="P28" s="1"/>
    </row>
    <row r="29" ht="13.5">
      <c r="P29" s="1"/>
    </row>
    <row r="30" ht="13.5">
      <c r="P30" s="1"/>
    </row>
    <row r="31" ht="13.5">
      <c r="P31" s="1"/>
    </row>
    <row r="32" ht="13.5">
      <c r="P32" s="1"/>
    </row>
    <row r="33" ht="13.5">
      <c r="P33" s="1"/>
    </row>
    <row r="34" ht="13.5">
      <c r="P34" s="1"/>
    </row>
    <row r="35" ht="13.5">
      <c r="P35" s="1"/>
    </row>
    <row r="36" ht="13.5">
      <c r="P36" s="1"/>
    </row>
    <row r="37" ht="13.5">
      <c r="P37" s="1"/>
    </row>
    <row r="38" ht="13.5">
      <c r="P38" s="1"/>
    </row>
    <row r="39" ht="13.5">
      <c r="P39" s="1"/>
    </row>
    <row r="40" ht="13.5">
      <c r="P40" s="1"/>
    </row>
    <row r="41" ht="13.5">
      <c r="P41" s="1"/>
    </row>
    <row r="42" ht="13.5">
      <c r="P42" s="1"/>
    </row>
    <row r="43" ht="13.5">
      <c r="P43" s="1"/>
    </row>
    <row r="44" ht="13.5">
      <c r="P44" s="1"/>
    </row>
    <row r="45" ht="13.5">
      <c r="P45" s="1"/>
    </row>
    <row r="46" ht="13.5">
      <c r="P46" s="1"/>
    </row>
    <row r="47" ht="13.5">
      <c r="P47" s="1"/>
    </row>
    <row r="48" ht="13.5">
      <c r="P48" s="1"/>
    </row>
    <row r="49" ht="13.5">
      <c r="P49" s="1"/>
    </row>
    <row r="50" ht="13.5">
      <c r="P50" s="1"/>
    </row>
    <row r="51" ht="13.5">
      <c r="P51" s="1"/>
    </row>
    <row r="52" ht="13.5">
      <c r="P52" s="1"/>
    </row>
    <row r="53" ht="13.5">
      <c r="P53" s="1"/>
    </row>
    <row r="54" ht="13.5">
      <c r="P54" s="1"/>
    </row>
    <row r="55" ht="13.5">
      <c r="P55" s="1"/>
    </row>
    <row r="56" ht="13.5">
      <c r="P56" s="1"/>
    </row>
    <row r="57" ht="13.5">
      <c r="P57" s="1"/>
    </row>
    <row r="58" ht="13.5">
      <c r="P58" s="1"/>
    </row>
    <row r="59" ht="13.5">
      <c r="P59" s="1"/>
    </row>
    <row r="60" ht="13.5">
      <c r="P60" s="1"/>
    </row>
    <row r="61" ht="13.5">
      <c r="P61" s="1"/>
    </row>
    <row r="62" ht="13.5">
      <c r="P62" s="1"/>
    </row>
    <row r="63" ht="13.5">
      <c r="P63" s="1"/>
    </row>
    <row r="64" ht="13.5">
      <c r="P64" s="1"/>
    </row>
    <row r="65" ht="13.5">
      <c r="P65" s="1"/>
    </row>
    <row r="66" ht="13.5">
      <c r="P66" s="1"/>
    </row>
    <row r="67" ht="13.5">
      <c r="P67" s="1"/>
    </row>
    <row r="68" ht="13.5">
      <c r="P68" s="1"/>
    </row>
    <row r="69" ht="13.5">
      <c r="P69" s="1"/>
    </row>
    <row r="70" ht="13.5">
      <c r="P70" s="1"/>
    </row>
    <row r="71" ht="13.5">
      <c r="P71" s="1"/>
    </row>
    <row r="72" ht="13.5">
      <c r="P72" s="1"/>
    </row>
    <row r="73" ht="13.5">
      <c r="P73" s="1"/>
    </row>
    <row r="74" ht="13.5">
      <c r="P74" s="1"/>
    </row>
    <row r="75" ht="13.5">
      <c r="P75" s="1"/>
    </row>
    <row r="76" ht="13.5">
      <c r="P76" s="1"/>
    </row>
    <row r="77" ht="13.5">
      <c r="P77" s="1"/>
    </row>
    <row r="78" ht="13.5">
      <c r="P78" s="1"/>
    </row>
    <row r="79" ht="13.5">
      <c r="P79" s="1"/>
    </row>
    <row r="80" ht="13.5">
      <c r="P80" s="1"/>
    </row>
    <row r="81" ht="13.5">
      <c r="P81" s="1"/>
    </row>
    <row r="82" ht="13.5">
      <c r="P82" s="1"/>
    </row>
    <row r="83" ht="13.5">
      <c r="P83" s="1"/>
    </row>
    <row r="84" ht="13.5">
      <c r="P84" s="1"/>
    </row>
  </sheetData>
  <sheetProtection/>
  <mergeCells count="5">
    <mergeCell ref="G2:I2"/>
    <mergeCell ref="H6:I6"/>
    <mergeCell ref="B17:F17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4"/>
  <sheetViews>
    <sheetView showGridLines="0" view="pageBreakPreview" zoomScale="80" zoomScaleNormal="80" zoomScaleSheetLayoutView="80" zoomScalePageLayoutView="80" workbookViewId="0" topLeftCell="A1">
      <selection activeCell="E11" sqref="E11"/>
    </sheetView>
  </sheetViews>
  <sheetFormatPr defaultColWidth="9.125" defaultRowHeight="12.75"/>
  <cols>
    <col min="1" max="1" width="5.125" style="1" customWidth="1"/>
    <col min="2" max="2" width="20.375" style="1" customWidth="1"/>
    <col min="3" max="3" width="21.875" style="1" customWidth="1"/>
    <col min="4" max="4" width="21.62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21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6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66" customHeight="1">
      <c r="A11" s="70" t="s">
        <v>3</v>
      </c>
      <c r="B11" s="81" t="s">
        <v>154</v>
      </c>
      <c r="C11" s="81" t="s">
        <v>90</v>
      </c>
      <c r="D11" s="81" t="s">
        <v>155</v>
      </c>
      <c r="E11" s="82">
        <v>10000</v>
      </c>
      <c r="F11" s="74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s="2" customFormat="1" ht="13.5">
      <c r="E12" s="39"/>
    </row>
    <row r="13" spans="2:6" s="2" customFormat="1" ht="21.75" customHeight="1">
      <c r="B13" s="165"/>
      <c r="C13" s="165"/>
      <c r="D13" s="165"/>
      <c r="E13" s="165"/>
      <c r="F13" s="165"/>
    </row>
    <row r="14" spans="2:6" s="2" customFormat="1" ht="21" customHeight="1">
      <c r="B14" s="165"/>
      <c r="C14" s="165"/>
      <c r="D14" s="165"/>
      <c r="E14" s="165"/>
      <c r="F14" s="165"/>
    </row>
    <row r="15" spans="2:7" s="2" customFormat="1" ht="21.75" customHeight="1">
      <c r="B15" s="162"/>
      <c r="C15" s="162"/>
      <c r="D15" s="162"/>
      <c r="E15" s="162"/>
      <c r="F15" s="162"/>
      <c r="G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79" ht="13.5">
      <c r="Q79" s="1"/>
    </row>
    <row r="80" ht="13.5">
      <c r="Q80" s="1"/>
    </row>
    <row r="81" ht="13.5">
      <c r="Q81" s="1"/>
    </row>
    <row r="82" ht="13.5">
      <c r="Q82" s="1"/>
    </row>
    <row r="83" ht="13.5">
      <c r="Q83" s="1"/>
    </row>
    <row r="84" ht="13.5">
      <c r="Q84" s="1"/>
    </row>
  </sheetData>
  <sheetProtection/>
  <mergeCells count="5">
    <mergeCell ref="G2:I2"/>
    <mergeCell ref="H6:I6"/>
    <mergeCell ref="B13:F13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2"/>
  <sheetViews>
    <sheetView showGridLines="0" view="pageBreakPreview" zoomScale="80" zoomScaleNormal="80" zoomScaleSheetLayoutView="80" zoomScalePageLayoutView="80" workbookViewId="0" topLeftCell="A1">
      <selection activeCell="B11" sqref="B11"/>
    </sheetView>
  </sheetViews>
  <sheetFormatPr defaultColWidth="9.125" defaultRowHeight="12.75"/>
  <cols>
    <col min="1" max="1" width="5.125" style="1" customWidth="1"/>
    <col min="2" max="2" width="20.50390625" style="1" customWidth="1"/>
    <col min="3" max="3" width="22.125" style="1" customWidth="1"/>
    <col min="4" max="4" width="23.875" style="1" customWidth="1"/>
    <col min="5" max="5" width="10.50390625" style="23" customWidth="1"/>
    <col min="6" max="6" width="12.87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8.5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7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SUM(N11:N11)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73.5" customHeight="1">
      <c r="A10" s="5" t="s">
        <v>61</v>
      </c>
      <c r="B10" s="5" t="s">
        <v>16</v>
      </c>
      <c r="C10" s="5" t="s">
        <v>17</v>
      </c>
      <c r="D10" s="5" t="s">
        <v>88</v>
      </c>
      <c r="E10" s="36" t="s">
        <v>86</v>
      </c>
      <c r="F10" s="14"/>
      <c r="G10" s="5" t="str">
        <f>"Nazwa handlowa /
"&amp;C10&amp;" / 
"&amp;D10</f>
        <v>Nazwa handlowa /
Dawka / 
Postać/ Opakowanie</v>
      </c>
      <c r="H10" s="5" t="s">
        <v>81</v>
      </c>
      <c r="I10" s="5" t="str">
        <f>B10</f>
        <v>Skład</v>
      </c>
      <c r="J10" s="5" t="s">
        <v>82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90" customHeight="1">
      <c r="A11" s="70" t="s">
        <v>3</v>
      </c>
      <c r="B11" s="81" t="s">
        <v>280</v>
      </c>
      <c r="C11" s="81" t="s">
        <v>156</v>
      </c>
      <c r="D11" s="81" t="s">
        <v>157</v>
      </c>
      <c r="E11" s="82">
        <v>27000</v>
      </c>
      <c r="F11" s="69" t="s">
        <v>64</v>
      </c>
      <c r="G11" s="15" t="s">
        <v>78</v>
      </c>
      <c r="H11" s="59"/>
      <c r="I11" s="59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</row>
    <row r="12" ht="13.5">
      <c r="Q12" s="1"/>
    </row>
    <row r="13" ht="13.5">
      <c r="Q13" s="1"/>
    </row>
    <row r="14" ht="13.5">
      <c r="Q14" s="1"/>
    </row>
    <row r="15" ht="13.5">
      <c r="Q15" s="1"/>
    </row>
    <row r="16" ht="13.5">
      <c r="Q16" s="1"/>
    </row>
    <row r="17" ht="13.5">
      <c r="Q17" s="1"/>
    </row>
    <row r="18" ht="13.5">
      <c r="Q18" s="1"/>
    </row>
    <row r="19" ht="13.5">
      <c r="Q19" s="1"/>
    </row>
    <row r="20" ht="13.5">
      <c r="Q20" s="1"/>
    </row>
    <row r="21" ht="13.5">
      <c r="Q21" s="1"/>
    </row>
    <row r="22" ht="13.5">
      <c r="Q22" s="1"/>
    </row>
    <row r="23" ht="13.5">
      <c r="Q23" s="1"/>
    </row>
    <row r="24" ht="13.5">
      <c r="Q24" s="1"/>
    </row>
    <row r="25" ht="13.5">
      <c r="Q25" s="1"/>
    </row>
    <row r="26" ht="13.5">
      <c r="Q26" s="1"/>
    </row>
    <row r="27" ht="13.5"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  <row r="61" ht="13.5">
      <c r="Q61" s="1"/>
    </row>
    <row r="62" ht="13.5">
      <c r="Q62" s="1"/>
    </row>
    <row r="63" ht="13.5">
      <c r="Q63" s="1"/>
    </row>
    <row r="64" ht="13.5">
      <c r="Q64" s="1"/>
    </row>
    <row r="65" ht="13.5">
      <c r="Q65" s="1"/>
    </row>
    <row r="66" ht="13.5">
      <c r="Q66" s="1"/>
    </row>
    <row r="67" ht="13.5">
      <c r="Q67" s="1"/>
    </row>
    <row r="68" ht="13.5">
      <c r="Q68" s="1"/>
    </row>
    <row r="69" ht="13.5">
      <c r="Q69" s="1"/>
    </row>
    <row r="70" ht="13.5">
      <c r="Q70" s="1"/>
    </row>
    <row r="71" ht="13.5">
      <c r="Q71" s="1"/>
    </row>
    <row r="72" ht="13.5">
      <c r="Q72" s="1"/>
    </row>
    <row r="73" ht="13.5">
      <c r="Q73" s="1"/>
    </row>
    <row r="74" ht="13.5">
      <c r="Q74" s="1"/>
    </row>
    <row r="75" ht="13.5">
      <c r="Q75" s="1"/>
    </row>
    <row r="76" ht="13.5">
      <c r="Q76" s="1"/>
    </row>
    <row r="77" ht="13.5">
      <c r="Q77" s="1"/>
    </row>
    <row r="78" ht="13.5">
      <c r="Q78" s="1"/>
    </row>
    <row r="91" ht="13.5">
      <c r="Q91" s="1"/>
    </row>
    <row r="92" ht="13.5">
      <c r="Q92" s="1"/>
    </row>
    <row r="93" ht="13.5">
      <c r="Q93" s="1"/>
    </row>
    <row r="94" ht="13.5">
      <c r="Q94" s="1"/>
    </row>
    <row r="95" ht="13.5">
      <c r="Q95" s="1"/>
    </row>
    <row r="96" ht="13.5">
      <c r="Q96" s="1"/>
    </row>
    <row r="97" ht="13.5">
      <c r="Q97" s="1"/>
    </row>
    <row r="98" ht="13.5">
      <c r="Q98" s="1"/>
    </row>
    <row r="99" ht="13.5">
      <c r="Q99" s="1"/>
    </row>
    <row r="100" ht="13.5">
      <c r="Q100" s="1"/>
    </row>
    <row r="101" ht="13.5">
      <c r="Q101" s="1"/>
    </row>
    <row r="102" ht="13.5">
      <c r="Q102" s="1"/>
    </row>
    <row r="103" ht="13.5">
      <c r="Q103" s="1"/>
    </row>
    <row r="104" ht="13.5">
      <c r="Q104" s="1"/>
    </row>
    <row r="105" ht="13.5">
      <c r="Q105" s="1"/>
    </row>
    <row r="106" ht="13.5">
      <c r="Q106" s="1"/>
    </row>
    <row r="107" ht="13.5">
      <c r="Q107" s="1"/>
    </row>
    <row r="108" ht="13.5">
      <c r="Q108" s="1"/>
    </row>
    <row r="109" ht="13.5">
      <c r="Q109" s="1"/>
    </row>
    <row r="110" ht="13.5">
      <c r="Q110" s="1"/>
    </row>
    <row r="111" ht="13.5">
      <c r="Q111" s="1"/>
    </row>
    <row r="112" ht="13.5">
      <c r="Q112" s="1"/>
    </row>
    <row r="113" ht="13.5">
      <c r="Q113" s="1"/>
    </row>
    <row r="114" ht="13.5">
      <c r="Q114" s="1"/>
    </row>
    <row r="115" ht="13.5">
      <c r="Q115" s="1"/>
    </row>
    <row r="116" ht="13.5">
      <c r="Q116" s="1"/>
    </row>
    <row r="117" ht="13.5">
      <c r="Q117" s="1"/>
    </row>
    <row r="118" ht="13.5">
      <c r="Q118" s="1"/>
    </row>
    <row r="119" ht="13.5">
      <c r="Q119" s="1"/>
    </row>
    <row r="120" ht="13.5">
      <c r="Q120" s="1"/>
    </row>
    <row r="121" ht="13.5">
      <c r="Q121" s="1"/>
    </row>
    <row r="122" ht="13.5">
      <c r="Q122" s="1"/>
    </row>
    <row r="123" ht="13.5">
      <c r="Q123" s="1"/>
    </row>
    <row r="124" ht="13.5">
      <c r="Q124" s="1"/>
    </row>
    <row r="125" ht="13.5">
      <c r="Q125" s="1"/>
    </row>
    <row r="126" ht="13.5">
      <c r="Q126" s="1"/>
    </row>
    <row r="127" ht="13.5">
      <c r="Q127" s="1"/>
    </row>
    <row r="128" ht="13.5">
      <c r="Q128" s="1"/>
    </row>
    <row r="129" ht="13.5">
      <c r="Q129" s="1"/>
    </row>
    <row r="130" ht="13.5">
      <c r="Q130" s="1"/>
    </row>
    <row r="131" ht="13.5">
      <c r="Q131" s="1"/>
    </row>
    <row r="132" ht="13.5">
      <c r="Q132" s="1"/>
    </row>
    <row r="133" ht="13.5">
      <c r="Q133" s="1"/>
    </row>
    <row r="134" ht="13.5">
      <c r="Q134" s="1"/>
    </row>
    <row r="135" ht="13.5">
      <c r="Q135" s="1"/>
    </row>
    <row r="136" ht="13.5">
      <c r="Q136" s="1"/>
    </row>
    <row r="137" ht="13.5">
      <c r="Q137" s="1"/>
    </row>
    <row r="138" ht="13.5">
      <c r="Q138" s="1"/>
    </row>
    <row r="139" ht="13.5">
      <c r="Q139" s="1"/>
    </row>
    <row r="140" ht="13.5">
      <c r="Q140" s="1"/>
    </row>
    <row r="141" ht="13.5">
      <c r="Q141" s="1"/>
    </row>
    <row r="142" ht="13.5">
      <c r="Q142" s="1"/>
    </row>
    <row r="143" ht="13.5">
      <c r="Q143" s="1"/>
    </row>
    <row r="144" ht="13.5">
      <c r="Q144" s="1"/>
    </row>
    <row r="145" ht="13.5">
      <c r="Q145" s="1"/>
    </row>
    <row r="146" ht="13.5">
      <c r="Q146" s="1"/>
    </row>
    <row r="147" ht="13.5">
      <c r="Q147" s="1"/>
    </row>
    <row r="148" ht="13.5">
      <c r="Q148" s="1"/>
    </row>
    <row r="149" ht="13.5">
      <c r="Q149" s="1"/>
    </row>
    <row r="150" ht="13.5">
      <c r="Q150" s="1"/>
    </row>
    <row r="151" ht="13.5">
      <c r="Q151" s="1"/>
    </row>
    <row r="152" ht="13.5">
      <c r="Q152" s="1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0"/>
  <sheetViews>
    <sheetView showGridLines="0" view="pageBreakPreview" zoomScale="80" zoomScaleNormal="80" zoomScaleSheetLayoutView="80" zoomScalePageLayoutView="80" workbookViewId="0" topLeftCell="A16">
      <selection activeCell="C29" sqref="C29"/>
    </sheetView>
  </sheetViews>
  <sheetFormatPr defaultColWidth="9.125" defaultRowHeight="12.75"/>
  <cols>
    <col min="1" max="1" width="5.125" style="1" customWidth="1"/>
    <col min="2" max="2" width="23.375" style="1" customWidth="1"/>
    <col min="3" max="3" width="20.875" style="1" customWidth="1"/>
    <col min="4" max="4" width="23.625" style="1" customWidth="1"/>
    <col min="5" max="5" width="10.50390625" style="23" customWidth="1"/>
    <col min="6" max="6" width="16.00390625" style="1" customWidth="1"/>
    <col min="7" max="7" width="27.375" style="1" customWidth="1"/>
    <col min="8" max="8" width="17.50390625" style="1" customWidth="1"/>
    <col min="9" max="9" width="15.125" style="1" customWidth="1"/>
    <col min="10" max="10" width="20.50390625" style="1" customWidth="1"/>
    <col min="11" max="13" width="15.37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375" style="1" customWidth="1"/>
    <col min="21" max="21" width="15.375" style="1" customWidth="1"/>
    <col min="22" max="16384" width="9.125" style="1" customWidth="1"/>
  </cols>
  <sheetData>
    <row r="1" spans="2:20" ht="13.5">
      <c r="B1" s="2" t="str">
        <f>'formularz oferty'!C4</f>
        <v>DFP.271.62.2019.LS</v>
      </c>
      <c r="N1" s="37" t="s">
        <v>80</v>
      </c>
      <c r="S1" s="2"/>
      <c r="T1" s="2"/>
    </row>
    <row r="2" spans="7:9" ht="13.5">
      <c r="G2" s="162"/>
      <c r="H2" s="162"/>
      <c r="I2" s="162"/>
    </row>
    <row r="3" ht="13.5">
      <c r="N3" s="37" t="s">
        <v>87</v>
      </c>
    </row>
    <row r="4" spans="2:17" ht="13.5">
      <c r="B4" s="4" t="s">
        <v>15</v>
      </c>
      <c r="C4" s="5">
        <v>8</v>
      </c>
      <c r="D4" s="6"/>
      <c r="E4" s="19"/>
      <c r="F4" s="9"/>
      <c r="G4" s="8" t="s">
        <v>20</v>
      </c>
      <c r="H4" s="9"/>
      <c r="I4" s="6"/>
      <c r="J4" s="9"/>
      <c r="K4" s="9"/>
      <c r="L4" s="9"/>
      <c r="M4" s="9"/>
      <c r="N4" s="9"/>
      <c r="Q4" s="1"/>
    </row>
    <row r="5" spans="2:17" ht="13.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3.5">
      <c r="A6" s="4"/>
      <c r="B6" s="4"/>
      <c r="C6" s="10"/>
      <c r="D6" s="10"/>
      <c r="E6" s="19"/>
      <c r="F6" s="9"/>
      <c r="G6" s="11" t="s">
        <v>2</v>
      </c>
      <c r="H6" s="163">
        <f>SUM(N11:N24)</f>
        <v>0</v>
      </c>
      <c r="I6" s="164"/>
      <c r="Q6" s="1"/>
    </row>
    <row r="7" spans="1:17" ht="13.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3.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3.5">
      <c r="B9" s="4"/>
      <c r="Q9" s="1"/>
    </row>
    <row r="10" spans="1:14" s="4" customFormat="1" ht="89.25" customHeight="1">
      <c r="A10" s="5" t="s">
        <v>61</v>
      </c>
      <c r="B10" s="5" t="s">
        <v>16</v>
      </c>
      <c r="C10" s="5" t="s">
        <v>17</v>
      </c>
      <c r="D10" s="5" t="s">
        <v>77</v>
      </c>
      <c r="E10" s="36" t="s">
        <v>86</v>
      </c>
      <c r="F10" s="14"/>
      <c r="G10" s="5" t="str">
        <f>"Nazwa handlowa /
"&amp;C10&amp;" / 
"&amp;D10</f>
        <v>Nazwa handlowa /
Dawka / 
Postać /Opakowanie</v>
      </c>
      <c r="H10" s="5" t="s">
        <v>239</v>
      </c>
      <c r="I10" s="5" t="str">
        <f>B10</f>
        <v>Skład</v>
      </c>
      <c r="J10" s="5" t="s">
        <v>273</v>
      </c>
      <c r="K10" s="5" t="s">
        <v>53</v>
      </c>
      <c r="L10" s="5" t="s">
        <v>54</v>
      </c>
      <c r="M10" s="5" t="s">
        <v>55</v>
      </c>
      <c r="N10" s="5" t="s">
        <v>18</v>
      </c>
    </row>
    <row r="11" spans="1:14" ht="86.25" customHeight="1">
      <c r="A11" s="21" t="s">
        <v>3</v>
      </c>
      <c r="B11" s="85" t="s">
        <v>158</v>
      </c>
      <c r="C11" s="85" t="s">
        <v>159</v>
      </c>
      <c r="D11" s="85" t="s">
        <v>160</v>
      </c>
      <c r="E11" s="86">
        <v>3600</v>
      </c>
      <c r="F11" s="69" t="s">
        <v>64</v>
      </c>
      <c r="G11" s="15" t="s">
        <v>78</v>
      </c>
      <c r="H11" s="59"/>
      <c r="I11" s="59"/>
      <c r="J11" s="16"/>
      <c r="K11" s="15"/>
      <c r="L11" s="15" t="str">
        <f aca="true" t="shared" si="0" ref="L11:L24">IF(K11=0,"0,00",IF(K11&gt;0,ROUND(E11/K11,2)))</f>
        <v>0,00</v>
      </c>
      <c r="M11" s="15"/>
      <c r="N11" s="17">
        <f aca="true" t="shared" si="1" ref="N11:N16">ROUND(L11*ROUND(M11,2),2)</f>
        <v>0</v>
      </c>
    </row>
    <row r="12" spans="1:17" ht="41.25">
      <c r="A12" s="21" t="s">
        <v>4</v>
      </c>
      <c r="B12" s="87" t="s">
        <v>161</v>
      </c>
      <c r="C12" s="87" t="s">
        <v>162</v>
      </c>
      <c r="D12" s="85" t="s">
        <v>163</v>
      </c>
      <c r="E12" s="88">
        <v>50</v>
      </c>
      <c r="F12" s="69" t="s">
        <v>64</v>
      </c>
      <c r="G12" s="15" t="s">
        <v>78</v>
      </c>
      <c r="H12" s="59"/>
      <c r="I12" s="59"/>
      <c r="J12" s="16"/>
      <c r="K12" s="15"/>
      <c r="L12" s="15" t="str">
        <f t="shared" si="0"/>
        <v>0,00</v>
      </c>
      <c r="M12" s="15"/>
      <c r="N12" s="17">
        <f t="shared" si="1"/>
        <v>0</v>
      </c>
      <c r="Q12" s="1"/>
    </row>
    <row r="13" spans="1:17" ht="41.25">
      <c r="A13" s="21" t="s">
        <v>5</v>
      </c>
      <c r="B13" s="76" t="s">
        <v>164</v>
      </c>
      <c r="C13" s="76" t="s">
        <v>165</v>
      </c>
      <c r="D13" s="76" t="s">
        <v>166</v>
      </c>
      <c r="E13" s="89">
        <v>1080</v>
      </c>
      <c r="F13" s="69" t="s">
        <v>64</v>
      </c>
      <c r="G13" s="15" t="s">
        <v>78</v>
      </c>
      <c r="H13" s="59"/>
      <c r="I13" s="59"/>
      <c r="J13" s="16"/>
      <c r="K13" s="15"/>
      <c r="L13" s="15" t="str">
        <f t="shared" si="0"/>
        <v>0,00</v>
      </c>
      <c r="M13" s="15"/>
      <c r="N13" s="17">
        <f t="shared" si="1"/>
        <v>0</v>
      </c>
      <c r="Q13" s="1"/>
    </row>
    <row r="14" spans="1:17" ht="41.25">
      <c r="A14" s="21" t="s">
        <v>6</v>
      </c>
      <c r="B14" s="90" t="s">
        <v>167</v>
      </c>
      <c r="C14" s="90" t="s">
        <v>241</v>
      </c>
      <c r="D14" s="79" t="s">
        <v>168</v>
      </c>
      <c r="E14" s="91">
        <v>500</v>
      </c>
      <c r="F14" s="69" t="s">
        <v>64</v>
      </c>
      <c r="G14" s="15" t="s">
        <v>78</v>
      </c>
      <c r="H14" s="59"/>
      <c r="I14" s="59"/>
      <c r="J14" s="16"/>
      <c r="K14" s="15"/>
      <c r="L14" s="15" t="str">
        <f t="shared" si="0"/>
        <v>0,00</v>
      </c>
      <c r="M14" s="15"/>
      <c r="N14" s="17">
        <f t="shared" si="1"/>
        <v>0</v>
      </c>
      <c r="Q14" s="1"/>
    </row>
    <row r="15" spans="1:17" ht="41.25">
      <c r="A15" s="21" t="s">
        <v>56</v>
      </c>
      <c r="B15" s="92" t="s">
        <v>169</v>
      </c>
      <c r="C15" s="76" t="s">
        <v>99</v>
      </c>
      <c r="D15" s="76" t="s">
        <v>93</v>
      </c>
      <c r="E15" s="89">
        <v>16200</v>
      </c>
      <c r="F15" s="69" t="s">
        <v>64</v>
      </c>
      <c r="G15" s="15" t="s">
        <v>78</v>
      </c>
      <c r="H15" s="59"/>
      <c r="I15" s="59"/>
      <c r="J15" s="16"/>
      <c r="K15" s="15"/>
      <c r="L15" s="15" t="str">
        <f t="shared" si="0"/>
        <v>0,00</v>
      </c>
      <c r="M15" s="15"/>
      <c r="N15" s="17">
        <f t="shared" si="1"/>
        <v>0</v>
      </c>
      <c r="Q15" s="1"/>
    </row>
    <row r="16" spans="1:17" ht="111.75" customHeight="1">
      <c r="A16" s="21" t="s">
        <v>63</v>
      </c>
      <c r="B16" s="79" t="s">
        <v>240</v>
      </c>
      <c r="C16" s="79" t="s">
        <v>170</v>
      </c>
      <c r="D16" s="79" t="s">
        <v>171</v>
      </c>
      <c r="E16" s="89">
        <v>1800</v>
      </c>
      <c r="F16" s="69" t="s">
        <v>64</v>
      </c>
      <c r="G16" s="15" t="s">
        <v>78</v>
      </c>
      <c r="H16" s="59"/>
      <c r="I16" s="59"/>
      <c r="J16" s="16"/>
      <c r="K16" s="15"/>
      <c r="L16" s="15" t="str">
        <f t="shared" si="0"/>
        <v>0,00</v>
      </c>
      <c r="M16" s="15"/>
      <c r="N16" s="17">
        <f t="shared" si="1"/>
        <v>0</v>
      </c>
      <c r="Q16" s="1"/>
    </row>
    <row r="17" spans="1:17" ht="54" customHeight="1">
      <c r="A17" s="21" t="s">
        <v>7</v>
      </c>
      <c r="B17" s="81" t="s">
        <v>172</v>
      </c>
      <c r="C17" s="81" t="s">
        <v>98</v>
      </c>
      <c r="D17" s="81" t="s">
        <v>93</v>
      </c>
      <c r="E17" s="89">
        <v>1620</v>
      </c>
      <c r="F17" s="69" t="s">
        <v>64</v>
      </c>
      <c r="G17" s="15" t="s">
        <v>78</v>
      </c>
      <c r="H17" s="60"/>
      <c r="I17" s="60"/>
      <c r="J17" s="21"/>
      <c r="K17" s="21"/>
      <c r="L17" s="15" t="str">
        <f t="shared" si="0"/>
        <v>0,00</v>
      </c>
      <c r="M17" s="21"/>
      <c r="N17" s="17">
        <f aca="true" t="shared" si="2" ref="N17:N24">ROUND(L17*ROUND(M17,2),2)</f>
        <v>0</v>
      </c>
      <c r="Q17" s="1"/>
    </row>
    <row r="18" spans="1:17" ht="41.25">
      <c r="A18" s="21" t="s">
        <v>8</v>
      </c>
      <c r="B18" s="93" t="s">
        <v>173</v>
      </c>
      <c r="C18" s="93" t="s">
        <v>174</v>
      </c>
      <c r="D18" s="94" t="s">
        <v>175</v>
      </c>
      <c r="E18" s="86">
        <v>18900</v>
      </c>
      <c r="F18" s="69" t="s">
        <v>64</v>
      </c>
      <c r="G18" s="15" t="s">
        <v>78</v>
      </c>
      <c r="H18" s="60"/>
      <c r="I18" s="60"/>
      <c r="J18" s="21"/>
      <c r="K18" s="21"/>
      <c r="L18" s="15" t="str">
        <f t="shared" si="0"/>
        <v>0,00</v>
      </c>
      <c r="M18" s="21"/>
      <c r="N18" s="17">
        <f t="shared" si="2"/>
        <v>0</v>
      </c>
      <c r="Q18" s="1"/>
    </row>
    <row r="19" spans="1:17" ht="41.25">
      <c r="A19" s="21" t="s">
        <v>21</v>
      </c>
      <c r="B19" s="93" t="s">
        <v>176</v>
      </c>
      <c r="C19" s="93" t="s">
        <v>177</v>
      </c>
      <c r="D19" s="94" t="s">
        <v>178</v>
      </c>
      <c r="E19" s="86">
        <v>200</v>
      </c>
      <c r="F19" s="69" t="s">
        <v>64</v>
      </c>
      <c r="G19" s="15" t="s">
        <v>78</v>
      </c>
      <c r="H19" s="60"/>
      <c r="I19" s="60"/>
      <c r="J19" s="21"/>
      <c r="K19" s="21"/>
      <c r="L19" s="15" t="str">
        <f t="shared" si="0"/>
        <v>0,00</v>
      </c>
      <c r="M19" s="21"/>
      <c r="N19" s="17">
        <f t="shared" si="2"/>
        <v>0</v>
      </c>
      <c r="Q19" s="1"/>
    </row>
    <row r="20" spans="1:17" ht="41.25">
      <c r="A20" s="21" t="s">
        <v>62</v>
      </c>
      <c r="B20" s="92" t="s">
        <v>179</v>
      </c>
      <c r="C20" s="92" t="s">
        <v>180</v>
      </c>
      <c r="D20" s="92" t="s">
        <v>181</v>
      </c>
      <c r="E20" s="89">
        <v>70</v>
      </c>
      <c r="F20" s="69" t="s">
        <v>64</v>
      </c>
      <c r="G20" s="15" t="s">
        <v>78</v>
      </c>
      <c r="H20" s="60"/>
      <c r="I20" s="60"/>
      <c r="J20" s="21"/>
      <c r="K20" s="21"/>
      <c r="L20" s="15" t="str">
        <f t="shared" si="0"/>
        <v>0,00</v>
      </c>
      <c r="M20" s="21"/>
      <c r="N20" s="17">
        <f t="shared" si="2"/>
        <v>0</v>
      </c>
      <c r="Q20" s="1"/>
    </row>
    <row r="21" spans="1:17" ht="41.25">
      <c r="A21" s="21" t="s">
        <v>1</v>
      </c>
      <c r="B21" s="94" t="s">
        <v>182</v>
      </c>
      <c r="C21" s="94" t="s">
        <v>97</v>
      </c>
      <c r="D21" s="94" t="s">
        <v>183</v>
      </c>
      <c r="E21" s="89">
        <v>1400</v>
      </c>
      <c r="F21" s="69" t="s">
        <v>64</v>
      </c>
      <c r="G21" s="15" t="s">
        <v>78</v>
      </c>
      <c r="H21" s="60"/>
      <c r="I21" s="60"/>
      <c r="J21" s="21"/>
      <c r="K21" s="21"/>
      <c r="L21" s="15" t="str">
        <f t="shared" si="0"/>
        <v>0,00</v>
      </c>
      <c r="M21" s="21"/>
      <c r="N21" s="17">
        <f t="shared" si="2"/>
        <v>0</v>
      </c>
      <c r="Q21" s="1"/>
    </row>
    <row r="22" spans="1:17" ht="41.25">
      <c r="A22" s="21" t="s">
        <v>0</v>
      </c>
      <c r="B22" s="76" t="s">
        <v>184</v>
      </c>
      <c r="C22" s="76" t="s">
        <v>95</v>
      </c>
      <c r="D22" s="92" t="s">
        <v>96</v>
      </c>
      <c r="E22" s="89">
        <v>1800</v>
      </c>
      <c r="F22" s="69" t="s">
        <v>64</v>
      </c>
      <c r="G22" s="15" t="s">
        <v>78</v>
      </c>
      <c r="H22" s="60"/>
      <c r="I22" s="60"/>
      <c r="J22" s="21"/>
      <c r="K22" s="21"/>
      <c r="L22" s="15" t="str">
        <f t="shared" si="0"/>
        <v>0,00</v>
      </c>
      <c r="M22" s="21"/>
      <c r="N22" s="17">
        <f t="shared" si="2"/>
        <v>0</v>
      </c>
      <c r="Q22" s="1"/>
    </row>
    <row r="23" spans="1:17" ht="41.25">
      <c r="A23" s="21" t="s">
        <v>65</v>
      </c>
      <c r="B23" s="71" t="s">
        <v>185</v>
      </c>
      <c r="C23" s="95" t="s">
        <v>186</v>
      </c>
      <c r="D23" s="71" t="s">
        <v>281</v>
      </c>
      <c r="E23" s="96">
        <v>1008</v>
      </c>
      <c r="F23" s="69" t="s">
        <v>64</v>
      </c>
      <c r="G23" s="15" t="s">
        <v>78</v>
      </c>
      <c r="H23" s="60"/>
      <c r="I23" s="60"/>
      <c r="J23" s="21"/>
      <c r="K23" s="21"/>
      <c r="L23" s="15" t="str">
        <f t="shared" si="0"/>
        <v>0,00</v>
      </c>
      <c r="M23" s="21"/>
      <c r="N23" s="17">
        <f t="shared" si="2"/>
        <v>0</v>
      </c>
      <c r="Q23" s="1"/>
    </row>
    <row r="24" spans="1:17" ht="57" customHeight="1">
      <c r="A24" s="21" t="s">
        <v>66</v>
      </c>
      <c r="B24" s="81" t="s">
        <v>187</v>
      </c>
      <c r="C24" s="81" t="s">
        <v>188</v>
      </c>
      <c r="D24" s="81" t="s">
        <v>189</v>
      </c>
      <c r="E24" s="89">
        <v>180</v>
      </c>
      <c r="F24" s="69" t="s">
        <v>64</v>
      </c>
      <c r="G24" s="15" t="s">
        <v>78</v>
      </c>
      <c r="H24" s="60"/>
      <c r="I24" s="60"/>
      <c r="J24" s="21"/>
      <c r="K24" s="21"/>
      <c r="L24" s="15" t="str">
        <f t="shared" si="0"/>
        <v>0,00</v>
      </c>
      <c r="M24" s="21"/>
      <c r="N24" s="17">
        <f t="shared" si="2"/>
        <v>0</v>
      </c>
      <c r="Q24" s="1"/>
    </row>
    <row r="25" spans="1:17" ht="13.5">
      <c r="A25" s="9"/>
      <c r="B25" s="9"/>
      <c r="C25" s="9"/>
      <c r="D25" s="9"/>
      <c r="E25" s="19"/>
      <c r="F25" s="9"/>
      <c r="G25" s="9"/>
      <c r="H25" s="9"/>
      <c r="I25" s="9"/>
      <c r="J25" s="9"/>
      <c r="K25" s="9"/>
      <c r="L25" s="9"/>
      <c r="M25" s="9"/>
      <c r="N25" s="9"/>
      <c r="Q25" s="1"/>
    </row>
    <row r="26" spans="1:17" ht="23.25" customHeight="1">
      <c r="A26" s="9"/>
      <c r="B26" s="162" t="s">
        <v>282</v>
      </c>
      <c r="C26" s="162"/>
      <c r="D26" s="162"/>
      <c r="E26" s="162"/>
      <c r="F26" s="162"/>
      <c r="G26" s="162"/>
      <c r="H26" s="9"/>
      <c r="I26" s="9"/>
      <c r="J26" s="9"/>
      <c r="K26" s="9"/>
      <c r="L26" s="9"/>
      <c r="M26" s="9"/>
      <c r="N26" s="9"/>
      <c r="Q26" s="1"/>
    </row>
    <row r="27" spans="2:17" ht="22.5" customHeight="1">
      <c r="B27" s="162"/>
      <c r="C27" s="171"/>
      <c r="Q27" s="1"/>
    </row>
    <row r="28" ht="13.5">
      <c r="Q28" s="1"/>
    </row>
    <row r="29" ht="13.5">
      <c r="Q29" s="1"/>
    </row>
    <row r="30" ht="13.5">
      <c r="Q30" s="1"/>
    </row>
    <row r="31" ht="13.5">
      <c r="Q31" s="1"/>
    </row>
    <row r="32" ht="13.5">
      <c r="Q32" s="1"/>
    </row>
    <row r="33" ht="13.5">
      <c r="Q33" s="1"/>
    </row>
    <row r="34" ht="13.5">
      <c r="Q34" s="1"/>
    </row>
    <row r="35" ht="13.5">
      <c r="Q35" s="1"/>
    </row>
    <row r="36" ht="13.5">
      <c r="Q36" s="1"/>
    </row>
    <row r="37" ht="13.5">
      <c r="Q37" s="1"/>
    </row>
    <row r="38" ht="13.5">
      <c r="Q38" s="1"/>
    </row>
    <row r="39" ht="13.5">
      <c r="Q39" s="1"/>
    </row>
    <row r="40" ht="13.5">
      <c r="Q40" s="1"/>
    </row>
    <row r="41" ht="13.5">
      <c r="Q41" s="1"/>
    </row>
    <row r="42" ht="13.5">
      <c r="Q42" s="1"/>
    </row>
    <row r="43" ht="13.5">
      <c r="Q43" s="1"/>
    </row>
    <row r="44" ht="13.5">
      <c r="Q44" s="1"/>
    </row>
    <row r="45" ht="13.5">
      <c r="Q45" s="1"/>
    </row>
    <row r="46" ht="13.5">
      <c r="Q46" s="1"/>
    </row>
    <row r="47" ht="13.5">
      <c r="Q47" s="1"/>
    </row>
    <row r="48" ht="13.5">
      <c r="Q48" s="1"/>
    </row>
    <row r="49" ht="13.5">
      <c r="Q49" s="1"/>
    </row>
    <row r="50" ht="13.5">
      <c r="Q50" s="1"/>
    </row>
    <row r="51" ht="13.5">
      <c r="Q51" s="1"/>
    </row>
    <row r="52" ht="13.5">
      <c r="Q52" s="1"/>
    </row>
    <row r="53" ht="13.5">
      <c r="Q53" s="1"/>
    </row>
    <row r="54" ht="13.5">
      <c r="Q54" s="1"/>
    </row>
    <row r="55" ht="13.5">
      <c r="Q55" s="1"/>
    </row>
    <row r="56" ht="13.5">
      <c r="Q56" s="1"/>
    </row>
    <row r="57" ht="13.5">
      <c r="Q57" s="1"/>
    </row>
    <row r="58" ht="13.5">
      <c r="Q58" s="1"/>
    </row>
    <row r="59" ht="13.5">
      <c r="Q59" s="1"/>
    </row>
    <row r="60" ht="13.5">
      <c r="Q60" s="1"/>
    </row>
  </sheetData>
  <sheetProtection/>
  <mergeCells count="4">
    <mergeCell ref="G2:I2"/>
    <mergeCell ref="H6:I6"/>
    <mergeCell ref="B26:G26"/>
    <mergeCell ref="B27:C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Łukasz Sendo</cp:lastModifiedBy>
  <cp:lastPrinted>2019-03-27T09:04:16Z</cp:lastPrinted>
  <dcterms:created xsi:type="dcterms:W3CDTF">2003-05-16T10:10:29Z</dcterms:created>
  <dcterms:modified xsi:type="dcterms:W3CDTF">2019-07-22T10:15:16Z</dcterms:modified>
  <cp:category/>
  <cp:version/>
  <cp:contentType/>
  <cp:contentStatus/>
</cp:coreProperties>
</file>