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818" activeTab="1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 )" sheetId="7" r:id="rId7"/>
    <sheet name="część (7)" sheetId="8" r:id="rId8"/>
  </sheets>
  <definedNames/>
  <calcPr fullCalcOnLoad="1"/>
</workbook>
</file>

<file path=xl/sharedStrings.xml><?xml version="1.0" encoding="utf-8"?>
<sst xmlns="http://schemas.openxmlformats.org/spreadsheetml/2006/main" count="337" uniqueCount="160">
  <si>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</si>
  <si>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</si>
  <si>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</si>
  <si>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</si>
  <si>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</si>
  <si>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</si>
  <si>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</si>
  <si>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</si>
  <si>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</si>
  <si>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</si>
  <si>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</si>
  <si>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</si>
  <si>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</si>
  <si>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</si>
  <si>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</si>
  <si>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</si>
  <si>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</si>
  <si>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</si>
  <si>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</si>
  <si>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</si>
  <si>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</si>
  <si>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</si>
  <si>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</si>
  <si>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</si>
  <si>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</si>
  <si>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</si>
  <si>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</si>
  <si>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</si>
  <si>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</si>
  <si>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</si>
  <si>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</si>
  <si>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</si>
  <si>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</si>
  <si>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</si>
  <si>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</si>
  <si>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</si>
  <si>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</si>
  <si>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</si>
  <si>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</si>
  <si>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</si>
  <si>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</si>
  <si>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</si>
  <si>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</si>
  <si>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</si>
  <si>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</si>
  <si>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</si>
  <si>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</si>
  <si>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</si>
  <si>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</si>
  <si>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</si>
  <si>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</si>
  <si>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</si>
  <si>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</si>
  <si>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</si>
  <si>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</si>
  <si>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</si>
  <si>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</si>
  <si>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</si>
  <si>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</si>
  <si>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</si>
  <si>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</si>
  <si>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</si>
  <si>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>Postać/Opakowanie</t>
  </si>
  <si>
    <t xml:space="preserve">Ilość </t>
  </si>
  <si>
    <t>postać stała doustna</t>
  </si>
  <si>
    <t>stała postać doustna</t>
  </si>
  <si>
    <t>10 mg</t>
  </si>
  <si>
    <t>25 mg</t>
  </si>
  <si>
    <t>Nazwa handlowa:
Dawka: 
Postać / Opakowanie:</t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</si>
  <si>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</rPr>
      <t xml:space="preserve">
</t>
    </r>
  </si>
  <si>
    <t>podpis i pieczęć osoby (osób) upoważnionej do reprezentowania Wykonawcy</t>
  </si>
  <si>
    <t xml:space="preserve">
</t>
  </si>
  <si>
    <t xml:space="preserve">postać stała doustna </t>
  </si>
  <si>
    <t xml:space="preserve">Nazwa handlowa:
Dawka: 
Postać / Opakowanie:
</t>
  </si>
  <si>
    <t>Wytwórca</t>
  </si>
  <si>
    <t xml:space="preserve">Oświadczamy, że jesteśmy małym lub średnim przedsiębiorstwem: TAK/NIE (niepotrzebne skreślić).  
</t>
  </si>
  <si>
    <t>10.</t>
  </si>
  <si>
    <t xml:space="preserve">Dostawa  produktów leczniczych, wyrobów medycznych </t>
  </si>
  <si>
    <t>11.</t>
  </si>
  <si>
    <t>500 mg</t>
  </si>
  <si>
    <t>Anastrozolum</t>
  </si>
  <si>
    <t>1 mg</t>
  </si>
  <si>
    <t>Allantoinum</t>
  </si>
  <si>
    <t>20 mg/g; 30 g</t>
  </si>
  <si>
    <t>maść: tuba 30 g</t>
  </si>
  <si>
    <t>Celecoxibum</t>
  </si>
  <si>
    <t>100 mg</t>
  </si>
  <si>
    <t>Clomipramini
hydrochloridum</t>
  </si>
  <si>
    <t>Fludrocortisoni acetaticum</t>
  </si>
  <si>
    <t>100 µg</t>
  </si>
  <si>
    <t>4% Dimetikon+ Cyklometikon</t>
  </si>
  <si>
    <t>100 ml</t>
  </si>
  <si>
    <t>roztwór przeciw wszawicy</t>
  </si>
  <si>
    <t xml:space="preserve">Gabapentinum, laktoza jednowodna </t>
  </si>
  <si>
    <t>300 mg</t>
  </si>
  <si>
    <t>Linezolidum</t>
  </si>
  <si>
    <t>600 mg</t>
  </si>
  <si>
    <t>37 mg</t>
  </si>
  <si>
    <t>Molsidominum</t>
  </si>
  <si>
    <t>4 mg</t>
  </si>
  <si>
    <t>Montelucast</t>
  </si>
  <si>
    <t>Nifuratelum +
Nystatinum</t>
  </si>
  <si>
    <t>maść dopochwowa</t>
  </si>
  <si>
    <t xml:space="preserve">Kod EAN </t>
  </si>
  <si>
    <t>12.</t>
  </si>
  <si>
    <t>13.</t>
  </si>
  <si>
    <t>14.</t>
  </si>
  <si>
    <t>15.</t>
  </si>
  <si>
    <t>Pilocarpini hydrochloridum</t>
  </si>
  <si>
    <t>20 mg/ml; 10 ml ( 2 x 5 ml)</t>
  </si>
  <si>
    <t xml:space="preserve">krople do oczu, roztwór </t>
  </si>
  <si>
    <t>Ilość sztuk w opakowaniu jednostkowym            a  10 ml (2 x 5 ml)</t>
  </si>
  <si>
    <t>Podmiot Odpowiedzialny/Wytwórca(poz.6)</t>
  </si>
  <si>
    <t>Kod EAN (poz.6 jeżeli dotyczy)</t>
  </si>
  <si>
    <t>Hydrocortisoni butyras</t>
  </si>
  <si>
    <t>Letrozolum</t>
  </si>
  <si>
    <t>2,5 mg</t>
  </si>
  <si>
    <t>Lurasidonum*</t>
  </si>
  <si>
    <t>74 mg</t>
  </si>
  <si>
    <t>Metformini hydrochloridum*</t>
  </si>
  <si>
    <t>1000 mg</t>
  </si>
  <si>
    <t>16.</t>
  </si>
  <si>
    <t>17.</t>
  </si>
  <si>
    <t>18.</t>
  </si>
  <si>
    <t>* wymagany jeden podmiot odpowiedzialny w przypadku tej samej substancji czynnej</t>
  </si>
  <si>
    <t>roztwór do wstrzykiwań</t>
  </si>
  <si>
    <t>proszek do sporzadzania roztworu doustnego fiolka 1,5 g</t>
  </si>
  <si>
    <t>Metyraponum</t>
  </si>
  <si>
    <t>250 mg</t>
  </si>
  <si>
    <t>kapsułki miękkie</t>
  </si>
  <si>
    <t>Natrii chloridum*</t>
  </si>
  <si>
    <t>* wymagany jeden podmiot odpowiedzialny</t>
  </si>
  <si>
    <t>ampułka -strzykawka a 0,5 ml</t>
  </si>
  <si>
    <t>Pojemność</t>
  </si>
  <si>
    <t>10 l</t>
  </si>
  <si>
    <t>koncentrat/kanister</t>
  </si>
  <si>
    <t>*wymagany jeden Wytwórca</t>
  </si>
  <si>
    <t>30 mg/ml, 50 ml</t>
  </si>
  <si>
    <t>(9 mg/ml) 250ml</t>
  </si>
  <si>
    <t>(9 mg/ml) 1000ml</t>
  </si>
  <si>
    <t>2,4 µg/0,5 ml</t>
  </si>
  <si>
    <r>
      <t xml:space="preserve">Oświadczamy, że zamierzamy powierzyć transport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Times New Roman"/>
        <family val="1"/>
      </rPr>
      <t>*Jeżeli wykonawca nie poda tych informacji to Zamawiający przyjmie, że wykonawca nie zamierza powierzać żadnej części zamówienia podwykonawcy</t>
    </r>
  </si>
  <si>
    <t>1 mg/g; 20 ml</t>
  </si>
  <si>
    <t>10 mg/ml;         20 ml</t>
  </si>
  <si>
    <t>Ketaminum</t>
  </si>
  <si>
    <t>Koncentrat zasadowy do hemodializy wodorowęglanowej; Bicarbonat 8,4 %*</t>
  </si>
  <si>
    <t>płyn do stos. na skórę but.     20 ml</t>
  </si>
  <si>
    <t xml:space="preserve">(100 mg +40000 j.m.)/g;                   30g  </t>
  </si>
  <si>
    <t>worek nie zawierający PCV do sporządzania preparatów z cytostatykami w dodatkowym opakowaniu zewnętrznym zapewniającym sterylność . Z końcówką umożliwiającą podłączenie strzykawki luer lock, przeznaczony do pracy w systemie bezigłowym, bez potrzeby użycia dodatkowych urządzeń typu cytoluer</t>
  </si>
  <si>
    <t>worek nie zawierający PCV do sporządzania preparatów z cytostatykami w dodatkowym opakowaniu zewnętrznym zapewniającym sterylność. Z końcówką umożliwiającą podłączenie strzykawki luer lock, przeznaczony do pracy w systemie bezigłowym, bez potrzeby użycia dodatkowych urządzeń typu cytoluer</t>
  </si>
  <si>
    <t>Vaccinum encephalitidis ixodibus advectae inactivatum Szaczepionka przeciw  kleszczowemu zapaleniu mózgu (cały wirus, inaktywowany)</t>
  </si>
  <si>
    <t>Kwaśny koncentrat wodorowęglanowy do hemodializy; Na+ 138 mmol/l; Mg ++ 0,5 mmol/l, glukozy 1g/l  do zakupu stężenia wapnia  1,25 mmol/l;            1,5 mmol/l stężenia potasu;     2 mmol/l; 3 mmol/l*</t>
  </si>
  <si>
    <t>Oświadczamy, że oferowane przez nas w częściach  1 (poz.1-5, 7-18) oraz 2-6  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 (dotyczy wykonawców oferujących produkty lecznicze).</t>
  </si>
  <si>
    <t>Oświadczamy, że oferowane przez nas w częściach 1 (poz. 6)  oraz 7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</si>
  <si>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Kod EAN (jeżeli dotyczy)</t>
  </si>
  <si>
    <t>opakowań a 10 ml (2x 5ml)</t>
  </si>
  <si>
    <t>Acidum 5- aminolevulinicum hydrochloridum</t>
  </si>
  <si>
    <t>DFP.271.92.2019.SP</t>
  </si>
  <si>
    <t>Oświadczamy, że zamówienie będziemy wykonywać do czasu wyczerpania ilości produktów określonych w załączniku nr 1a do specyfikacji, nie dłużej jednak niż przez 5 miesięcy.</t>
  </si>
  <si>
    <r>
      <t>produkt leczniczy niezbędny do podania do sondy; dwuczęściowa,</t>
    </r>
    <r>
      <rPr>
        <u val="single"/>
        <sz val="11"/>
        <color indexed="10"/>
        <rFont val="Times New Roman"/>
        <family val="1"/>
      </rPr>
      <t xml:space="preserve"> żółta</t>
    </r>
    <r>
      <rPr>
        <u val="single"/>
        <sz val="11"/>
        <rFont val="Times New Roman"/>
        <family val="1"/>
      </rPr>
      <t>, nieprzezroczysta, żelatynowa kapsułka</t>
    </r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</si>
</sst>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[$€-2]\ * #,##0.00_-;\-[$€-2]\ * #,##0.00_-;_-[$€-2]\ * &quot;-&quot;??_-;_-@_-"/>
    <numFmt numFmtId="183" formatCode="&quot; &quot;#,##0.00&quot; zł &quot;;&quot;-&quot;#,##0.00&quot; zł &quot;;&quot; -&quot;#&quot; zł &quot;;@&quot; &quot;"/>
    <numFmt numFmtId="184" formatCode="#,##0.00&quot;     &quot;"/>
    <numFmt numFmtId="185" formatCode="&quot; &quot;[$€-402]&quot; &quot;#,##0.00&quot; &quot;;&quot;-&quot;[$€-402]&quot; &quot;#,##0.00&quot; &quot;;&quot; &quot;[$€-402]&quot; -&quot;00&quot; &quot;;@&quot; &quot;"/>
    <numFmt numFmtId="186" formatCode="&quot; &quot;#,##0.00&quot; &quot;[$zł-415]&quot; &quot;;&quot;-&quot;#,##0.00&quot; &quot;[$zł-415]&quot; &quot;;&quot; -&quot;00&quot; &quot;[$zł-415]&quot; &quot;;@&quot; &quot;"/>
    <numFmt numFmtId="187" formatCode="&quot; &quot;[$€]&quot; &quot;#,##0.00&quot; &quot;;&quot;-&quot;[$€]&quot; &quot;#,##0.00&quot; &quot;;&quot; &quot;[$€]&quot; -&quot;00&quot; &quot;;@&quot; &quot;"/>
    <numFmt numFmtId="188" formatCode="#,##0.00&quot; &quot;[$zł-415];[Red]&quot;-&quot;#,##0.00&quot; &quot;[$zł-415]"/>
    <numFmt numFmtId="189" formatCode="#,##0.00&quot; &quot;[$zł-415];[Red]#,##0.00&quot; &quot;[$zł-415]"/>
    <numFmt numFmtId="190" formatCode="&quot; &quot;#,##0&quot;    &quot;;&quot;-&quot;#,##0&quot;    &quot;;&quot; -&quot;00&quot;    &quot;;&quot; &quot;@&quot; &quot;"/>
    <numFmt numFmtId="191" formatCode="&quot; &quot;[$€-415]&quot; &quot;#,##0.00&quot; &quot;;&quot;-&quot;[$€-415]&quot; &quot;#,##0.00&quot; &quot;;&quot; &quot;[$€-415]&quot; -&quot;00&quot; &quot;;@&quot; &quot;"/>
    <numFmt numFmtId="192" formatCode="[$-415]#,##0.00"/>
    <numFmt numFmtId="193" formatCode="[$-415]d\ mmmm\ yyyy"/>
    <numFmt numFmtId="194" formatCode="_-* #,##0.000\ _z_ł_-;\-* #,##0.000\ _z_ł_-;_-* &quot;-&quot;??\ _z_ł_-;_-@_-"/>
    <numFmt numFmtId="195" formatCode="_-* #,##0.0000\ _z_ł_-;\-* #,##0.0000\ _z_ł_-;_-* &quot;-&quot;??\ _z_ł_-;_-@_-"/>
    <numFmt numFmtId="196" formatCode="_-* #,##0.0\ _z_ł_-;\-* #,##0.0\ _z_ł_-;_-* &quot;-&quot;??\ _z_ł_-;_-@_-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0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trike/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zcionka tekstu podstawowego"/>
      <family val="0"/>
    </font>
    <font>
      <sz val="10"/>
      <color rgb="FF000000"/>
      <name val="Arial1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trike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3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45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46" fillId="0" borderId="0" applyNumberFormat="0" applyBorder="0" applyProtection="0">
      <alignment/>
    </xf>
    <xf numFmtId="0" fontId="0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6" fontId="38" fillId="0" borderId="0" applyFont="0" applyBorder="0" applyProtection="0">
      <alignment/>
    </xf>
    <xf numFmtId="44" fontId="0" fillId="0" borderId="0" applyFont="0" applyFill="0" applyBorder="0" applyAlignment="0" applyProtection="0"/>
    <xf numFmtId="183" fontId="52" fillId="0" borderId="0" applyFont="0" applyBorder="0" applyProtection="0">
      <alignment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76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76" applyNumberFormat="1" applyFont="1" applyFill="1" applyBorder="1" applyAlignment="1" applyProtection="1">
      <alignment horizontal="left" vertical="top" wrapText="1"/>
      <protection locked="0"/>
    </xf>
    <xf numFmtId="175" fontId="4" fillId="0" borderId="10" xfId="49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54" fillId="0" borderId="0" xfId="64" applyFont="1" applyAlignment="1">
      <alignment horizontal="left" vertical="center"/>
      <protection/>
    </xf>
    <xf numFmtId="175" fontId="54" fillId="0" borderId="0" xfId="49" applyNumberFormat="1" applyFont="1" applyFill="1" applyAlignment="1">
      <alignment horizontal="left" vertical="center"/>
    </xf>
    <xf numFmtId="0" fontId="55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62" applyFont="1" applyFill="1" applyBorder="1" applyAlignment="1">
      <alignment horizontal="center" vertical="center" wrapText="1"/>
      <protection/>
    </xf>
    <xf numFmtId="175" fontId="4" fillId="33" borderId="10" xfId="49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75" fontId="4" fillId="0" borderId="10" xfId="49" applyNumberFormat="1" applyFont="1" applyFill="1" applyBorder="1" applyAlignment="1">
      <alignment horizontal="center" vertical="center"/>
    </xf>
    <xf numFmtId="0" fontId="54" fillId="0" borderId="0" xfId="64" applyFont="1" applyAlignment="1">
      <alignment horizontal="center" vertical="center"/>
      <protection/>
    </xf>
    <xf numFmtId="175" fontId="54" fillId="0" borderId="0" xfId="49" applyNumberFormat="1" applyFont="1" applyFill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4" fillId="0" borderId="10" xfId="67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75" fontId="4" fillId="0" borderId="10" xfId="44" applyNumberFormat="1" applyFont="1" applyFill="1" applyBorder="1" applyAlignment="1">
      <alignment horizontal="center" vertical="center" wrapText="1"/>
    </xf>
    <xf numFmtId="0" fontId="4" fillId="0" borderId="10" xfId="6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44" applyNumberFormat="1" applyFont="1" applyBorder="1" applyAlignment="1">
      <alignment horizontal="center" vertical="center" wrapText="1"/>
    </xf>
    <xf numFmtId="175" fontId="4" fillId="0" borderId="13" xfId="44" applyNumberFormat="1" applyFont="1" applyFill="1" applyBorder="1" applyAlignment="1">
      <alignment horizontal="center" vertical="center" wrapText="1"/>
    </xf>
    <xf numFmtId="175" fontId="4" fillId="0" borderId="10" xfId="44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190" fontId="54" fillId="0" borderId="10" xfId="49" applyNumberFormat="1" applyFont="1" applyFill="1" applyBorder="1" applyAlignment="1">
      <alignment horizontal="center" vertical="center" wrapText="1"/>
    </xf>
    <xf numFmtId="44" fontId="4" fillId="0" borderId="0" xfId="0" applyNumberFormat="1" applyFont="1" applyFill="1" applyAlignment="1" applyProtection="1">
      <alignment horizontal="left" vertical="top" wrapText="1"/>
      <protection locked="0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0" fontId="55" fillId="0" borderId="10" xfId="0" applyNumberFormat="1" applyFont="1" applyBorder="1" applyAlignment="1">
      <alignment horizontal="center" vertical="center" wrapText="1"/>
    </xf>
    <xf numFmtId="8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7" fillId="0" borderId="10" xfId="67" applyFont="1" applyBorder="1" applyAlignment="1">
      <alignment horizontal="center" vertical="center" wrapText="1"/>
      <protection/>
    </xf>
    <xf numFmtId="175" fontId="4" fillId="0" borderId="10" xfId="49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3" fontId="5" fillId="0" borderId="11" xfId="42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2" fontId="4" fillId="0" borderId="0" xfId="42" applyNumberFormat="1" applyFont="1" applyFill="1" applyAlignment="1" applyProtection="1">
      <alignment horizontal="left" vertical="top" wrapText="1"/>
      <protection locked="0"/>
    </xf>
    <xf numFmtId="2" fontId="4" fillId="0" borderId="0" xfId="42" applyNumberFormat="1" applyFont="1" applyFill="1" applyBorder="1" applyAlignment="1" applyProtection="1">
      <alignment horizontal="left" vertical="top" wrapText="1"/>
      <protection locked="0"/>
    </xf>
    <xf numFmtId="2" fontId="5" fillId="0" borderId="0" xfId="42" applyNumberFormat="1" applyFont="1" applyFill="1" applyAlignment="1" applyProtection="1">
      <alignment horizontal="left" vertical="top" wrapText="1"/>
      <protection locked="0"/>
    </xf>
    <xf numFmtId="2" fontId="5" fillId="0" borderId="10" xfId="42" applyNumberFormat="1" applyFont="1" applyFill="1" applyBorder="1" applyAlignment="1" applyProtection="1">
      <alignment horizontal="center" vertical="top" wrapText="1"/>
      <protection locked="0"/>
    </xf>
    <xf numFmtId="165" fontId="4" fillId="0" borderId="0" xfId="0" applyNumberFormat="1" applyFont="1" applyFill="1" applyAlignment="1" applyProtection="1">
      <alignment horizontal="right" vertical="top"/>
      <protection locked="0"/>
    </xf>
    <xf numFmtId="165" fontId="4" fillId="0" borderId="0" xfId="0" applyNumberFormat="1" applyFont="1" applyFill="1" applyAlignment="1" applyProtection="1">
      <alignment horizontal="left" vertical="top" wrapText="1"/>
      <protection locked="0"/>
    </xf>
    <xf numFmtId="165" fontId="4" fillId="0" borderId="0" xfId="0" applyNumberFormat="1" applyFont="1" applyFill="1" applyBorder="1" applyAlignment="1" applyProtection="1">
      <alignment horizontal="left" vertical="top" wrapText="1"/>
      <protection locked="0"/>
    </xf>
    <xf numFmtId="165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Alignment="1" applyProtection="1">
      <alignment horizontal="right" vertical="top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42" applyNumberFormat="1" applyFont="1" applyFill="1" applyBorder="1" applyAlignment="1" applyProtection="1">
      <alignment horizontal="center" vertical="center" wrapText="1" shrinkToFit="1"/>
      <protection locked="0"/>
    </xf>
    <xf numFmtId="165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5" fillId="0" borderId="10" xfId="42" applyNumberFormat="1" applyFont="1" applyFill="1" applyBorder="1" applyAlignment="1" applyProtection="1">
      <alignment horizontal="center" vertical="center" wrapText="1"/>
      <protection locked="0"/>
    </xf>
    <xf numFmtId="165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64" applyFont="1" applyFill="1" applyAlignment="1">
      <alignment horizontal="left" vertical="center" wrapText="1"/>
      <protection/>
    </xf>
    <xf numFmtId="0" fontId="57" fillId="0" borderId="0" xfId="64" applyFont="1" applyFill="1" applyBorder="1" applyAlignment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</cellXfs>
  <cellStyles count="7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Dziesiętny 4 2" xfId="48"/>
    <cellStyle name="Dziesiętny 5" xfId="49"/>
    <cellStyle name="Excel Built-in Currency" xfId="50"/>
    <cellStyle name="Hyperlink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e" xfId="58"/>
    <cellStyle name="Normalny 2" xfId="59"/>
    <cellStyle name="Normalny 2 2" xfId="60"/>
    <cellStyle name="Normalny 2 3" xfId="61"/>
    <cellStyle name="Normalny 3" xfId="62"/>
    <cellStyle name="Normalny 4" xfId="63"/>
    <cellStyle name="Normalny 5" xfId="64"/>
    <cellStyle name="Normalny 7" xfId="65"/>
    <cellStyle name="Normalny 7 2" xfId="66"/>
    <cellStyle name="Normalny_Arkusz1" xfId="67"/>
    <cellStyle name="Obliczenia" xfId="68"/>
    <cellStyle name="Followed Hyperlink" xfId="69"/>
    <cellStyle name="Percent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2 2" xfId="79"/>
    <cellStyle name="Walutowy 2 3" xfId="80"/>
    <cellStyle name="Walutowy 3" xfId="81"/>
    <cellStyle name="Walutowy 3 2" xfId="82"/>
    <cellStyle name="Walutowy 4" xfId="83"/>
    <cellStyle name="Walutowy 5" xfId="84"/>
    <cellStyle name="Walutowy 6" xfId="85"/>
    <cellStyle name="Złe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5"/>
  <sheetViews>
    <sheetView showGridLines="0" zoomScale="110" zoomScaleNormal="110" zoomScaleSheetLayoutView="85" zoomScalePageLayoutView="115" workbookViewId="0" topLeftCell="A43">
      <selection activeCell="G34" sqref="G34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8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55</v>
      </c>
    </row>
    <row r="2" spans="3:5" ht="15">
      <c r="C2" s="17"/>
      <c r="D2" s="17" t="s">
        <v>53</v>
      </c>
      <c r="E2" s="17"/>
    </row>
    <row r="4" spans="3:4" ht="15">
      <c r="C4" s="9" t="s">
        <v>44</v>
      </c>
      <c r="D4" s="9" t="s">
        <v>157</v>
      </c>
    </row>
    <row r="6" spans="3:5" ht="30" customHeight="1">
      <c r="C6" s="9" t="s">
        <v>43</v>
      </c>
      <c r="D6" s="95" t="s">
        <v>77</v>
      </c>
      <c r="E6" s="95"/>
    </row>
    <row r="8" spans="3:5" ht="15">
      <c r="C8" s="20" t="s">
        <v>38</v>
      </c>
      <c r="D8" s="101"/>
      <c r="E8" s="102"/>
    </row>
    <row r="9" spans="3:5" ht="15">
      <c r="C9" s="20" t="s">
        <v>45</v>
      </c>
      <c r="D9" s="97"/>
      <c r="E9" s="98"/>
    </row>
    <row r="10" spans="3:5" ht="15">
      <c r="C10" s="20" t="s">
        <v>37</v>
      </c>
      <c r="D10" s="103"/>
      <c r="E10" s="104"/>
    </row>
    <row r="11" spans="3:5" ht="15">
      <c r="C11" s="20" t="s">
        <v>47</v>
      </c>
      <c r="D11" s="103"/>
      <c r="E11" s="104"/>
    </row>
    <row r="12" spans="3:5" ht="15">
      <c r="C12" s="20" t="s">
        <v>48</v>
      </c>
      <c r="D12" s="103"/>
      <c r="E12" s="104"/>
    </row>
    <row r="13" spans="3:5" ht="15">
      <c r="C13" s="20" t="s">
        <v>49</v>
      </c>
      <c r="D13" s="103"/>
      <c r="E13" s="104"/>
    </row>
    <row r="14" spans="3:5" ht="15">
      <c r="C14" s="20" t="s">
        <v>50</v>
      </c>
      <c r="D14" s="103"/>
      <c r="E14" s="104"/>
    </row>
    <row r="15" spans="3:5" ht="15">
      <c r="C15" s="20" t="s">
        <v>51</v>
      </c>
      <c r="D15" s="103"/>
      <c r="E15" s="104"/>
    </row>
    <row r="16" spans="3:5" ht="15">
      <c r="C16" s="20" t="s">
        <v>52</v>
      </c>
      <c r="D16" s="103"/>
      <c r="E16" s="104"/>
    </row>
    <row r="17" spans="4:5" ht="15">
      <c r="D17" s="6"/>
      <c r="E17" s="21"/>
    </row>
    <row r="18" spans="3:5" ht="15">
      <c r="C18" s="99" t="s">
        <v>46</v>
      </c>
      <c r="D18" s="105"/>
      <c r="E18" s="22"/>
    </row>
    <row r="19" spans="4:5" ht="15">
      <c r="D19" s="1"/>
      <c r="E19" s="22"/>
    </row>
    <row r="20" spans="3:5" ht="21" customHeight="1">
      <c r="C20" s="5" t="s">
        <v>17</v>
      </c>
      <c r="D20" s="23" t="s">
        <v>0</v>
      </c>
      <c r="E20" s="6"/>
    </row>
    <row r="21" spans="3:5" ht="15">
      <c r="C21" s="20" t="s">
        <v>24</v>
      </c>
      <c r="D21" s="24">
        <f>'część (1)'!H$6</f>
        <v>0</v>
      </c>
      <c r="E21" s="25"/>
    </row>
    <row r="22" spans="3:5" ht="15">
      <c r="C22" s="20" t="s">
        <v>25</v>
      </c>
      <c r="D22" s="24">
        <f>'część (2)'!H$6</f>
        <v>0</v>
      </c>
      <c r="E22" s="25"/>
    </row>
    <row r="23" spans="3:5" ht="15">
      <c r="C23" s="20" t="s">
        <v>26</v>
      </c>
      <c r="D23" s="24">
        <f>'część (3)'!H$6</f>
        <v>0</v>
      </c>
      <c r="E23" s="25"/>
    </row>
    <row r="24" spans="3:5" ht="15">
      <c r="C24" s="20" t="s">
        <v>27</v>
      </c>
      <c r="D24" s="24">
        <f>'część (4)'!H$6</f>
        <v>0</v>
      </c>
      <c r="E24" s="25"/>
    </row>
    <row r="25" spans="3:5" ht="15">
      <c r="C25" s="20" t="s">
        <v>28</v>
      </c>
      <c r="D25" s="24">
        <f>'część (5)'!H$6</f>
        <v>0</v>
      </c>
      <c r="E25" s="25"/>
    </row>
    <row r="26" spans="3:5" ht="15">
      <c r="C26" s="20" t="s">
        <v>29</v>
      </c>
      <c r="D26" s="24">
        <f>'część (5)'!H$6</f>
        <v>0</v>
      </c>
      <c r="E26" s="25"/>
    </row>
    <row r="27" spans="3:5" ht="15">
      <c r="C27" s="20" t="s">
        <v>30</v>
      </c>
      <c r="D27" s="24">
        <f>'część (5)'!H$6</f>
        <v>0</v>
      </c>
      <c r="E27" s="25"/>
    </row>
    <row r="28" spans="4:5" ht="15">
      <c r="D28" s="37"/>
      <c r="E28" s="25"/>
    </row>
    <row r="29" spans="2:5" ht="72.75" customHeight="1">
      <c r="B29" s="9" t="s">
        <v>1</v>
      </c>
      <c r="C29" s="99" t="s">
        <v>69</v>
      </c>
      <c r="D29" s="100"/>
      <c r="E29" s="100"/>
    </row>
    <row r="30" spans="2:5" ht="21" customHeight="1">
      <c r="B30" s="9" t="s">
        <v>2</v>
      </c>
      <c r="C30" s="105" t="s">
        <v>42</v>
      </c>
      <c r="D30" s="99"/>
      <c r="E30" s="112"/>
    </row>
    <row r="31" spans="2:5" ht="41.25" customHeight="1">
      <c r="B31" s="9" t="s">
        <v>3</v>
      </c>
      <c r="C31" s="111" t="s">
        <v>158</v>
      </c>
      <c r="D31" s="111"/>
      <c r="E31" s="111"/>
    </row>
    <row r="32" spans="2:5" s="26" customFormat="1" ht="68.25" customHeight="1">
      <c r="B32" s="26" t="s">
        <v>4</v>
      </c>
      <c r="C32" s="95" t="s">
        <v>152</v>
      </c>
      <c r="D32" s="95"/>
      <c r="E32" s="95"/>
    </row>
    <row r="33" spans="2:5" s="26" customFormat="1" ht="66" customHeight="1">
      <c r="B33" s="26" t="s">
        <v>34</v>
      </c>
      <c r="C33" s="95" t="s">
        <v>153</v>
      </c>
      <c r="D33" s="95"/>
      <c r="E33" s="95"/>
    </row>
    <row r="34" spans="2:5" s="26" customFormat="1" ht="41.25" customHeight="1">
      <c r="B34" s="26" t="s">
        <v>40</v>
      </c>
      <c r="C34" s="95" t="s">
        <v>22</v>
      </c>
      <c r="D34" s="96"/>
      <c r="E34" s="96"/>
    </row>
    <row r="35" spans="2:5" ht="36" customHeight="1">
      <c r="B35" s="26" t="s">
        <v>5</v>
      </c>
      <c r="C35" s="95" t="s">
        <v>35</v>
      </c>
      <c r="D35" s="96"/>
      <c r="E35" s="96"/>
    </row>
    <row r="36" spans="2:5" ht="32.25" customHeight="1">
      <c r="B36" s="26" t="s">
        <v>6</v>
      </c>
      <c r="C36" s="95" t="s">
        <v>36</v>
      </c>
      <c r="D36" s="96"/>
      <c r="E36" s="96"/>
    </row>
    <row r="37" spans="2:5" ht="100.5" customHeight="1">
      <c r="B37" s="26" t="s">
        <v>19</v>
      </c>
      <c r="C37" s="95" t="s">
        <v>141</v>
      </c>
      <c r="D37" s="95"/>
      <c r="E37" s="95"/>
    </row>
    <row r="38" spans="2:5" ht="31.5" customHeight="1">
      <c r="B38" s="26" t="s">
        <v>76</v>
      </c>
      <c r="C38" s="99" t="s">
        <v>75</v>
      </c>
      <c r="D38" s="99"/>
      <c r="E38" s="99"/>
    </row>
    <row r="39" spans="2:5" ht="22.5" customHeight="1">
      <c r="B39" s="26" t="s">
        <v>78</v>
      </c>
      <c r="C39" s="4" t="s">
        <v>7</v>
      </c>
      <c r="D39" s="1"/>
      <c r="E39" s="9"/>
    </row>
    <row r="40" spans="3:5" ht="18" customHeight="1">
      <c r="C40" s="106" t="s">
        <v>20</v>
      </c>
      <c r="D40" s="110"/>
      <c r="E40" s="107"/>
    </row>
    <row r="41" spans="2:5" ht="18" customHeight="1">
      <c r="B41" s="28"/>
      <c r="C41" s="106" t="s">
        <v>8</v>
      </c>
      <c r="D41" s="107"/>
      <c r="E41" s="20"/>
    </row>
    <row r="42" spans="3:5" ht="18" customHeight="1">
      <c r="C42" s="108"/>
      <c r="D42" s="109"/>
      <c r="E42" s="20"/>
    </row>
    <row r="43" spans="3:5" ht="18" customHeight="1">
      <c r="C43" s="108"/>
      <c r="D43" s="109"/>
      <c r="E43" s="20"/>
    </row>
    <row r="44" spans="3:5" ht="18" customHeight="1">
      <c r="C44" s="108"/>
      <c r="D44" s="109"/>
      <c r="E44" s="20"/>
    </row>
    <row r="45" spans="3:5" ht="18" customHeight="1">
      <c r="C45" s="30" t="s">
        <v>10</v>
      </c>
      <c r="D45" s="30"/>
      <c r="E45" s="7"/>
    </row>
    <row r="46" spans="3:5" ht="18" customHeight="1">
      <c r="C46" s="106" t="s">
        <v>21</v>
      </c>
      <c r="D46" s="110"/>
      <c r="E46" s="107"/>
    </row>
    <row r="47" spans="3:5" ht="18" customHeight="1">
      <c r="C47" s="31" t="s">
        <v>8</v>
      </c>
      <c r="D47" s="29" t="s">
        <v>9</v>
      </c>
      <c r="E47" s="32" t="s">
        <v>11</v>
      </c>
    </row>
    <row r="48" spans="3:5" ht="18" customHeight="1">
      <c r="C48" s="33"/>
      <c r="D48" s="29"/>
      <c r="E48" s="34"/>
    </row>
    <row r="49" spans="3:5" ht="18" customHeight="1">
      <c r="C49" s="33"/>
      <c r="D49" s="29"/>
      <c r="E49" s="34"/>
    </row>
    <row r="50" spans="3:5" ht="18" customHeight="1">
      <c r="C50" s="30"/>
      <c r="D50" s="30"/>
      <c r="E50" s="7"/>
    </row>
    <row r="51" spans="3:5" ht="18" customHeight="1">
      <c r="C51" s="106" t="s">
        <v>23</v>
      </c>
      <c r="D51" s="110"/>
      <c r="E51" s="107"/>
    </row>
    <row r="52" spans="3:5" ht="18" customHeight="1">
      <c r="C52" s="106" t="s">
        <v>12</v>
      </c>
      <c r="D52" s="107"/>
      <c r="E52" s="20"/>
    </row>
    <row r="53" spans="3:5" ht="18" customHeight="1">
      <c r="C53" s="102"/>
      <c r="D53" s="102"/>
      <c r="E53" s="20"/>
    </row>
    <row r="54" spans="3:5" ht="18" customHeight="1">
      <c r="C54" s="19"/>
      <c r="D54" s="27"/>
      <c r="E54" s="27"/>
    </row>
    <row r="55" spans="3:5" ht="34.5" customHeight="1">
      <c r="C55" s="4"/>
      <c r="D55" s="99" t="s">
        <v>70</v>
      </c>
      <c r="E55" s="99"/>
    </row>
    <row r="56" ht="21" customHeight="1"/>
  </sheetData>
  <sheetProtection/>
  <mergeCells count="31">
    <mergeCell ref="C53:D53"/>
    <mergeCell ref="C51:E51"/>
    <mergeCell ref="C44:D44"/>
    <mergeCell ref="D55:E55"/>
    <mergeCell ref="D12:E12"/>
    <mergeCell ref="C31:E31"/>
    <mergeCell ref="C30:E30"/>
    <mergeCell ref="C33:E33"/>
    <mergeCell ref="C46:E46"/>
    <mergeCell ref="C38:E38"/>
    <mergeCell ref="C52:D52"/>
    <mergeCell ref="C37:E37"/>
    <mergeCell ref="C42:D42"/>
    <mergeCell ref="C40:E40"/>
    <mergeCell ref="C43:D43"/>
    <mergeCell ref="C41:D41"/>
    <mergeCell ref="D6:E6"/>
    <mergeCell ref="D13:E13"/>
    <mergeCell ref="C18:D18"/>
    <mergeCell ref="D11:E11"/>
    <mergeCell ref="D14:E14"/>
    <mergeCell ref="C32:E32"/>
    <mergeCell ref="D10:E10"/>
    <mergeCell ref="C36:E36"/>
    <mergeCell ref="C35:E35"/>
    <mergeCell ref="C34:E34"/>
    <mergeCell ref="D9:E9"/>
    <mergeCell ref="C29:E29"/>
    <mergeCell ref="D8:E8"/>
    <mergeCell ref="D15:E15"/>
    <mergeCell ref="D16:E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2:T32"/>
  <sheetViews>
    <sheetView showGridLines="0" tabSelected="1" zoomScalePageLayoutView="80" workbookViewId="0" topLeftCell="A10">
      <selection activeCell="H19" sqref="H19"/>
    </sheetView>
  </sheetViews>
  <sheetFormatPr defaultColWidth="9.00390625" defaultRowHeight="12.75"/>
  <cols>
    <col min="1" max="1" width="4.75390625" style="1" customWidth="1"/>
    <col min="2" max="2" width="17.625" style="1" customWidth="1"/>
    <col min="3" max="4" width="25.125" style="1" customWidth="1"/>
    <col min="5" max="5" width="10.875" style="22" customWidth="1"/>
    <col min="6" max="6" width="16.625" style="1" customWidth="1"/>
    <col min="7" max="7" width="31.125" style="1" customWidth="1"/>
    <col min="8" max="9" width="17.375" style="1" customWidth="1"/>
    <col min="10" max="10" width="23.00390625" style="1" customWidth="1"/>
    <col min="11" max="11" width="19.875" style="1" customWidth="1"/>
    <col min="12" max="12" width="15.00390625" style="76" customWidth="1"/>
    <col min="13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2" spans="2:20" ht="15">
      <c r="B2" s="2" t="str">
        <f>'formularz oferty'!D4</f>
        <v>DFP.271.92.2019.SP</v>
      </c>
      <c r="N2" s="36" t="s">
        <v>56</v>
      </c>
      <c r="S2" s="2"/>
      <c r="T2" s="2"/>
    </row>
    <row r="3" spans="7:9" ht="15">
      <c r="G3" s="105"/>
      <c r="H3" s="105"/>
      <c r="I3" s="105"/>
    </row>
    <row r="4" ht="15">
      <c r="N4" s="36" t="s">
        <v>60</v>
      </c>
    </row>
    <row r="5" spans="2:17" ht="15">
      <c r="B5" s="4" t="s">
        <v>13</v>
      </c>
      <c r="C5" s="5">
        <v>1</v>
      </c>
      <c r="D5" s="6"/>
      <c r="E5" s="18"/>
      <c r="F5" s="9"/>
      <c r="G5" s="8" t="s">
        <v>18</v>
      </c>
      <c r="H5" s="9"/>
      <c r="I5" s="6"/>
      <c r="J5" s="9"/>
      <c r="K5" s="9"/>
      <c r="L5" s="77"/>
      <c r="M5" s="9"/>
      <c r="N5" s="9"/>
      <c r="Q5" s="1"/>
    </row>
    <row r="6" spans="2:17" ht="15">
      <c r="B6" s="4"/>
      <c r="C6" s="6"/>
      <c r="D6" s="6"/>
      <c r="E6" s="18"/>
      <c r="F6" s="9"/>
      <c r="G6" s="8"/>
      <c r="H6" s="9"/>
      <c r="I6" s="6"/>
      <c r="J6" s="9"/>
      <c r="K6" s="9"/>
      <c r="L6" s="77"/>
      <c r="M6" s="9"/>
      <c r="N6" s="9"/>
      <c r="Q6" s="1"/>
    </row>
    <row r="7" spans="1:17" ht="15">
      <c r="A7" s="4"/>
      <c r="B7" s="4"/>
      <c r="C7" s="10"/>
      <c r="D7" s="10"/>
      <c r="E7" s="18"/>
      <c r="F7" s="9"/>
      <c r="G7" s="11" t="s">
        <v>0</v>
      </c>
      <c r="H7" s="113">
        <f>SUM(N12:N28,N30)</f>
        <v>0</v>
      </c>
      <c r="I7" s="114"/>
      <c r="Q7" s="1"/>
    </row>
    <row r="8" spans="1:17" ht="15">
      <c r="A8" s="4"/>
      <c r="C8" s="9"/>
      <c r="D8" s="9"/>
      <c r="E8" s="18"/>
      <c r="F8" s="9"/>
      <c r="G8" s="9"/>
      <c r="H8" s="9"/>
      <c r="I8" s="9"/>
      <c r="J8" s="9"/>
      <c r="K8" s="9"/>
      <c r="L8" s="77"/>
      <c r="Q8" s="1"/>
    </row>
    <row r="9" spans="1:17" ht="15">
      <c r="A9" s="4"/>
      <c r="B9" s="12"/>
      <c r="C9" s="13"/>
      <c r="D9" s="13"/>
      <c r="E9" s="13"/>
      <c r="F9" s="13"/>
      <c r="G9" s="13"/>
      <c r="H9" s="13"/>
      <c r="I9" s="13"/>
      <c r="J9" s="13"/>
      <c r="K9" s="13"/>
      <c r="L9" s="78"/>
      <c r="Q9" s="1"/>
    </row>
    <row r="10" spans="2:17" ht="15">
      <c r="B10" s="4"/>
      <c r="Q10" s="1"/>
    </row>
    <row r="11" spans="1:14" s="4" customFormat="1" ht="73.5" customHeight="1">
      <c r="A11" s="5" t="s">
        <v>39</v>
      </c>
      <c r="B11" s="73" t="s">
        <v>14</v>
      </c>
      <c r="C11" s="73" t="s">
        <v>15</v>
      </c>
      <c r="D11" s="73" t="s">
        <v>54</v>
      </c>
      <c r="E11" s="74" t="s">
        <v>63</v>
      </c>
      <c r="F11" s="75"/>
      <c r="G11" s="73" t="str">
        <f>"Nazwa handlowa /
"&amp;C11&amp;" / 
"&amp;D11</f>
        <v>Nazwa handlowa /
Dawka / 
Postać /Opakowanie</v>
      </c>
      <c r="H11" s="73" t="s">
        <v>112</v>
      </c>
      <c r="I11" s="73" t="str">
        <f>B11</f>
        <v>Skład</v>
      </c>
      <c r="J11" s="73" t="s">
        <v>113</v>
      </c>
      <c r="K11" s="73" t="s">
        <v>31</v>
      </c>
      <c r="L11" s="79" t="s">
        <v>32</v>
      </c>
      <c r="M11" s="73" t="s">
        <v>33</v>
      </c>
      <c r="N11" s="73" t="s">
        <v>16</v>
      </c>
    </row>
    <row r="12" spans="1:14" ht="53.25" customHeight="1">
      <c r="A12" s="20" t="s">
        <v>1</v>
      </c>
      <c r="B12" s="51" t="s">
        <v>80</v>
      </c>
      <c r="C12" s="51" t="s">
        <v>81</v>
      </c>
      <c r="D12" s="56" t="s">
        <v>64</v>
      </c>
      <c r="E12" s="57">
        <v>280</v>
      </c>
      <c r="F12" s="39" t="s">
        <v>41</v>
      </c>
      <c r="G12" s="15" t="s">
        <v>73</v>
      </c>
      <c r="H12" s="15"/>
      <c r="I12" s="15"/>
      <c r="J12" s="15" t="s">
        <v>71</v>
      </c>
      <c r="K12" s="15"/>
      <c r="L12" s="91" t="str">
        <f aca="true" t="shared" si="0" ref="L12:L30">IF(K12=0,"0,00",IF(K12&gt;0,ROUND(E12/K12,2)))</f>
        <v>0,00</v>
      </c>
      <c r="M12" s="92"/>
      <c r="N12" s="90">
        <f>ROUND(L12*ROUND(M12,2),2)</f>
        <v>0</v>
      </c>
    </row>
    <row r="13" spans="1:18" ht="45">
      <c r="A13" s="20" t="s">
        <v>2</v>
      </c>
      <c r="B13" s="43" t="s">
        <v>82</v>
      </c>
      <c r="C13" s="43" t="s">
        <v>83</v>
      </c>
      <c r="D13" s="43" t="s">
        <v>84</v>
      </c>
      <c r="E13" s="44">
        <v>800</v>
      </c>
      <c r="F13" s="45" t="s">
        <v>41</v>
      </c>
      <c r="G13" s="20" t="s">
        <v>68</v>
      </c>
      <c r="H13" s="20"/>
      <c r="I13" s="20"/>
      <c r="J13" s="20"/>
      <c r="K13" s="15"/>
      <c r="L13" s="91" t="str">
        <f t="shared" si="0"/>
        <v>0,00</v>
      </c>
      <c r="M13" s="92"/>
      <c r="N13" s="90">
        <f aca="true" t="shared" si="1" ref="N13:N30">ROUND(L13*ROUND(M13,2),2)</f>
        <v>0</v>
      </c>
      <c r="R13" s="62"/>
    </row>
    <row r="14" spans="1:14" ht="45">
      <c r="A14" s="20" t="s">
        <v>3</v>
      </c>
      <c r="B14" s="56" t="s">
        <v>85</v>
      </c>
      <c r="C14" s="56" t="s">
        <v>86</v>
      </c>
      <c r="D14" s="56" t="s">
        <v>65</v>
      </c>
      <c r="E14" s="54">
        <v>1500</v>
      </c>
      <c r="F14" s="45" t="s">
        <v>41</v>
      </c>
      <c r="G14" s="20" t="s">
        <v>68</v>
      </c>
      <c r="H14" s="20"/>
      <c r="I14" s="20"/>
      <c r="J14" s="20"/>
      <c r="K14" s="15"/>
      <c r="L14" s="91" t="str">
        <f t="shared" si="0"/>
        <v>0,00</v>
      </c>
      <c r="M14" s="92"/>
      <c r="N14" s="90">
        <f t="shared" si="1"/>
        <v>0</v>
      </c>
    </row>
    <row r="15" spans="1:14" ht="45">
      <c r="A15" s="20" t="s">
        <v>4</v>
      </c>
      <c r="B15" s="53" t="s">
        <v>87</v>
      </c>
      <c r="C15" s="53" t="s">
        <v>67</v>
      </c>
      <c r="D15" s="56" t="s">
        <v>64</v>
      </c>
      <c r="E15" s="58">
        <v>900</v>
      </c>
      <c r="F15" s="45" t="s">
        <v>41</v>
      </c>
      <c r="G15" s="20" t="s">
        <v>68</v>
      </c>
      <c r="H15" s="20"/>
      <c r="I15" s="20"/>
      <c r="J15" s="20"/>
      <c r="K15" s="15"/>
      <c r="L15" s="91" t="str">
        <f t="shared" si="0"/>
        <v>0,00</v>
      </c>
      <c r="M15" s="92"/>
      <c r="N15" s="90">
        <f t="shared" si="1"/>
        <v>0</v>
      </c>
    </row>
    <row r="16" spans="1:14" ht="45">
      <c r="A16" s="20" t="s">
        <v>34</v>
      </c>
      <c r="B16" s="51" t="s">
        <v>88</v>
      </c>
      <c r="C16" s="51" t="s">
        <v>89</v>
      </c>
      <c r="D16" s="56" t="s">
        <v>64</v>
      </c>
      <c r="E16" s="54">
        <v>700</v>
      </c>
      <c r="F16" s="45" t="s">
        <v>41</v>
      </c>
      <c r="G16" s="20" t="s">
        <v>68</v>
      </c>
      <c r="H16" s="20"/>
      <c r="I16" s="20"/>
      <c r="J16" s="20"/>
      <c r="K16" s="15"/>
      <c r="L16" s="91" t="str">
        <f t="shared" si="0"/>
        <v>0,00</v>
      </c>
      <c r="M16" s="92"/>
      <c r="N16" s="90">
        <f t="shared" si="1"/>
        <v>0</v>
      </c>
    </row>
    <row r="17" spans="1:14" ht="46.5" customHeight="1">
      <c r="A17" s="20" t="s">
        <v>40</v>
      </c>
      <c r="B17" s="56" t="s">
        <v>90</v>
      </c>
      <c r="C17" s="56" t="s">
        <v>91</v>
      </c>
      <c r="D17" s="56" t="s">
        <v>92</v>
      </c>
      <c r="E17" s="54">
        <v>50</v>
      </c>
      <c r="F17" s="45" t="s">
        <v>41</v>
      </c>
      <c r="G17" s="20" t="s">
        <v>68</v>
      </c>
      <c r="H17" s="20"/>
      <c r="I17" s="20"/>
      <c r="J17" s="20"/>
      <c r="K17" s="15"/>
      <c r="L17" s="91" t="str">
        <f t="shared" si="0"/>
        <v>0,00</v>
      </c>
      <c r="M17" s="92"/>
      <c r="N17" s="90">
        <f t="shared" si="1"/>
        <v>0</v>
      </c>
    </row>
    <row r="18" spans="1:14" ht="96" customHeight="1">
      <c r="A18" s="20" t="s">
        <v>5</v>
      </c>
      <c r="B18" s="56" t="s">
        <v>93</v>
      </c>
      <c r="C18" s="52" t="s">
        <v>94</v>
      </c>
      <c r="D18" s="71" t="s">
        <v>159</v>
      </c>
      <c r="E18" s="59">
        <v>3500</v>
      </c>
      <c r="F18" s="45" t="s">
        <v>41</v>
      </c>
      <c r="G18" s="20" t="s">
        <v>68</v>
      </c>
      <c r="H18" s="20"/>
      <c r="I18" s="20"/>
      <c r="J18" s="20"/>
      <c r="K18" s="15"/>
      <c r="L18" s="91" t="str">
        <f t="shared" si="0"/>
        <v>0,00</v>
      </c>
      <c r="M18" s="92"/>
      <c r="N18" s="90">
        <f t="shared" si="1"/>
        <v>0</v>
      </c>
    </row>
    <row r="19" spans="1:14" ht="51.75" customHeight="1">
      <c r="A19" s="20">
        <v>8</v>
      </c>
      <c r="B19" s="56" t="s">
        <v>114</v>
      </c>
      <c r="C19" s="52" t="s">
        <v>142</v>
      </c>
      <c r="D19" s="50" t="s">
        <v>146</v>
      </c>
      <c r="E19" s="59">
        <v>50</v>
      </c>
      <c r="F19" s="45" t="s">
        <v>41</v>
      </c>
      <c r="G19" s="20" t="s">
        <v>68</v>
      </c>
      <c r="H19" s="20"/>
      <c r="I19" s="20"/>
      <c r="J19" s="20"/>
      <c r="K19" s="15"/>
      <c r="L19" s="91" t="str">
        <f t="shared" si="0"/>
        <v>0,00</v>
      </c>
      <c r="M19" s="92"/>
      <c r="N19" s="90">
        <f t="shared" si="1"/>
        <v>0</v>
      </c>
    </row>
    <row r="20" spans="1:14" ht="51.75" customHeight="1">
      <c r="A20" s="20" t="s">
        <v>19</v>
      </c>
      <c r="B20" s="56" t="s">
        <v>115</v>
      </c>
      <c r="C20" s="52" t="s">
        <v>116</v>
      </c>
      <c r="D20" s="50" t="s">
        <v>64</v>
      </c>
      <c r="E20" s="59">
        <v>300</v>
      </c>
      <c r="F20" s="45" t="s">
        <v>41</v>
      </c>
      <c r="G20" s="20" t="s">
        <v>68</v>
      </c>
      <c r="H20" s="20"/>
      <c r="I20" s="20"/>
      <c r="J20" s="20"/>
      <c r="K20" s="15"/>
      <c r="L20" s="91" t="str">
        <f t="shared" si="0"/>
        <v>0,00</v>
      </c>
      <c r="M20" s="92"/>
      <c r="N20" s="90">
        <f t="shared" si="1"/>
        <v>0</v>
      </c>
    </row>
    <row r="21" spans="1:14" ht="45">
      <c r="A21" s="20" t="s">
        <v>76</v>
      </c>
      <c r="B21" s="50" t="s">
        <v>95</v>
      </c>
      <c r="C21" s="50" t="s">
        <v>96</v>
      </c>
      <c r="D21" s="50" t="s">
        <v>64</v>
      </c>
      <c r="E21" s="38">
        <v>50</v>
      </c>
      <c r="F21" s="45" t="s">
        <v>41</v>
      </c>
      <c r="G21" s="20" t="s">
        <v>68</v>
      </c>
      <c r="H21" s="20"/>
      <c r="I21" s="20"/>
      <c r="J21" s="20"/>
      <c r="K21" s="20"/>
      <c r="L21" s="91" t="str">
        <f t="shared" si="0"/>
        <v>0,00</v>
      </c>
      <c r="M21" s="92"/>
      <c r="N21" s="90">
        <f t="shared" si="1"/>
        <v>0</v>
      </c>
    </row>
    <row r="22" spans="1:14" ht="45">
      <c r="A22" s="20">
        <v>11</v>
      </c>
      <c r="B22" s="50" t="s">
        <v>117</v>
      </c>
      <c r="C22" s="50" t="s">
        <v>97</v>
      </c>
      <c r="D22" s="56" t="s">
        <v>64</v>
      </c>
      <c r="E22" s="38">
        <v>280</v>
      </c>
      <c r="F22" s="45" t="s">
        <v>41</v>
      </c>
      <c r="G22" s="20" t="s">
        <v>68</v>
      </c>
      <c r="H22" s="20"/>
      <c r="I22" s="20"/>
      <c r="J22" s="20"/>
      <c r="K22" s="20"/>
      <c r="L22" s="91" t="str">
        <f t="shared" si="0"/>
        <v>0,00</v>
      </c>
      <c r="M22" s="92"/>
      <c r="N22" s="90">
        <f t="shared" si="1"/>
        <v>0</v>
      </c>
    </row>
    <row r="23" spans="1:14" ht="45">
      <c r="A23" s="20" t="s">
        <v>104</v>
      </c>
      <c r="B23" s="50" t="s">
        <v>117</v>
      </c>
      <c r="C23" s="50" t="s">
        <v>118</v>
      </c>
      <c r="D23" s="56" t="s">
        <v>64</v>
      </c>
      <c r="E23" s="38">
        <v>280</v>
      </c>
      <c r="F23" s="45" t="s">
        <v>41</v>
      </c>
      <c r="G23" s="20" t="s">
        <v>68</v>
      </c>
      <c r="H23" s="20"/>
      <c r="I23" s="20"/>
      <c r="J23" s="20"/>
      <c r="K23" s="20"/>
      <c r="L23" s="91" t="str">
        <f t="shared" si="0"/>
        <v>0,00</v>
      </c>
      <c r="M23" s="92"/>
      <c r="N23" s="90">
        <f t="shared" si="1"/>
        <v>0</v>
      </c>
    </row>
    <row r="24" spans="1:14" ht="45">
      <c r="A24" s="20" t="s">
        <v>105</v>
      </c>
      <c r="B24" s="56" t="s">
        <v>98</v>
      </c>
      <c r="C24" s="56" t="s">
        <v>99</v>
      </c>
      <c r="D24" s="51" t="s">
        <v>72</v>
      </c>
      <c r="E24" s="38">
        <v>600</v>
      </c>
      <c r="F24" s="45" t="s">
        <v>41</v>
      </c>
      <c r="G24" s="20" t="s">
        <v>68</v>
      </c>
      <c r="H24" s="20"/>
      <c r="I24" s="20"/>
      <c r="J24" s="20"/>
      <c r="K24" s="20"/>
      <c r="L24" s="91" t="str">
        <f t="shared" si="0"/>
        <v>0,00</v>
      </c>
      <c r="M24" s="92"/>
      <c r="N24" s="90">
        <f t="shared" si="1"/>
        <v>0</v>
      </c>
    </row>
    <row r="25" spans="1:14" ht="45">
      <c r="A25" s="20" t="s">
        <v>106</v>
      </c>
      <c r="B25" s="56" t="s">
        <v>119</v>
      </c>
      <c r="C25" s="56" t="s">
        <v>79</v>
      </c>
      <c r="D25" s="56" t="s">
        <v>64</v>
      </c>
      <c r="E25" s="38">
        <v>6000</v>
      </c>
      <c r="F25" s="45" t="s">
        <v>41</v>
      </c>
      <c r="G25" s="20" t="s">
        <v>68</v>
      </c>
      <c r="H25" s="20"/>
      <c r="I25" s="20"/>
      <c r="J25" s="20"/>
      <c r="K25" s="20"/>
      <c r="L25" s="91" t="str">
        <f t="shared" si="0"/>
        <v>0,00</v>
      </c>
      <c r="M25" s="92"/>
      <c r="N25" s="90">
        <f t="shared" si="1"/>
        <v>0</v>
      </c>
    </row>
    <row r="26" spans="1:14" ht="49.5" customHeight="1">
      <c r="A26" s="20" t="s">
        <v>107</v>
      </c>
      <c r="B26" s="56" t="s">
        <v>119</v>
      </c>
      <c r="C26" s="56" t="s">
        <v>120</v>
      </c>
      <c r="D26" s="56" t="s">
        <v>64</v>
      </c>
      <c r="E26" s="38">
        <v>4500</v>
      </c>
      <c r="F26" s="45" t="s">
        <v>41</v>
      </c>
      <c r="G26" s="20" t="s">
        <v>68</v>
      </c>
      <c r="H26" s="20"/>
      <c r="I26" s="20"/>
      <c r="J26" s="20"/>
      <c r="K26" s="20"/>
      <c r="L26" s="91" t="str">
        <f t="shared" si="0"/>
        <v>0,00</v>
      </c>
      <c r="M26" s="92"/>
      <c r="N26" s="90">
        <f t="shared" si="1"/>
        <v>0</v>
      </c>
    </row>
    <row r="27" spans="1:14" ht="45">
      <c r="A27" s="20" t="s">
        <v>121</v>
      </c>
      <c r="B27" s="51" t="s">
        <v>100</v>
      </c>
      <c r="C27" s="51" t="s">
        <v>66</v>
      </c>
      <c r="D27" s="51" t="s">
        <v>64</v>
      </c>
      <c r="E27" s="54">
        <v>700</v>
      </c>
      <c r="F27" s="45" t="s">
        <v>41</v>
      </c>
      <c r="G27" s="20" t="s">
        <v>68</v>
      </c>
      <c r="H27" s="20"/>
      <c r="I27" s="20"/>
      <c r="J27" s="20"/>
      <c r="K27" s="20"/>
      <c r="L27" s="91" t="str">
        <f t="shared" si="0"/>
        <v>0,00</v>
      </c>
      <c r="M27" s="92"/>
      <c r="N27" s="90">
        <f t="shared" si="1"/>
        <v>0</v>
      </c>
    </row>
    <row r="28" spans="1:14" ht="45">
      <c r="A28" s="20" t="s">
        <v>122</v>
      </c>
      <c r="B28" s="60" t="s">
        <v>101</v>
      </c>
      <c r="C28" s="60" t="s">
        <v>147</v>
      </c>
      <c r="D28" s="60" t="s">
        <v>102</v>
      </c>
      <c r="E28" s="61">
        <v>8</v>
      </c>
      <c r="F28" s="45" t="s">
        <v>41</v>
      </c>
      <c r="G28" s="20" t="s">
        <v>68</v>
      </c>
      <c r="H28" s="20"/>
      <c r="I28" s="20"/>
      <c r="J28" s="20"/>
      <c r="K28" s="20"/>
      <c r="L28" s="91" t="str">
        <f t="shared" si="0"/>
        <v>0,00</v>
      </c>
      <c r="M28" s="92"/>
      <c r="N28" s="90">
        <f t="shared" si="1"/>
        <v>0</v>
      </c>
    </row>
    <row r="29" spans="1:14" ht="71.25">
      <c r="A29" s="73" t="s">
        <v>39</v>
      </c>
      <c r="B29" s="73" t="s">
        <v>14</v>
      </c>
      <c r="C29" s="73" t="s">
        <v>15</v>
      </c>
      <c r="D29" s="73" t="s">
        <v>54</v>
      </c>
      <c r="E29" s="74" t="s">
        <v>63</v>
      </c>
      <c r="F29" s="75"/>
      <c r="G29" s="73" t="str">
        <f>"Nazwa handlowa /
"&amp;C29&amp;" / 
"&amp;D29</f>
        <v>Nazwa handlowa /
Dawka / 
Postać /Opakowanie</v>
      </c>
      <c r="H29" s="73" t="s">
        <v>57</v>
      </c>
      <c r="I29" s="73" t="str">
        <f>B29</f>
        <v>Skład</v>
      </c>
      <c r="J29" s="73" t="s">
        <v>103</v>
      </c>
      <c r="K29" s="73" t="s">
        <v>111</v>
      </c>
      <c r="L29" s="93" t="s">
        <v>32</v>
      </c>
      <c r="M29" s="88" t="s">
        <v>33</v>
      </c>
      <c r="N29" s="88" t="s">
        <v>16</v>
      </c>
    </row>
    <row r="30" spans="1:14" ht="38.25" customHeight="1">
      <c r="A30" s="20" t="s">
        <v>123</v>
      </c>
      <c r="B30" s="51" t="s">
        <v>108</v>
      </c>
      <c r="C30" s="51" t="s">
        <v>109</v>
      </c>
      <c r="D30" s="51" t="s">
        <v>110</v>
      </c>
      <c r="E30" s="54">
        <v>30</v>
      </c>
      <c r="F30" s="45" t="s">
        <v>155</v>
      </c>
      <c r="G30" s="20"/>
      <c r="H30" s="20"/>
      <c r="I30" s="20"/>
      <c r="J30" s="20"/>
      <c r="K30" s="20"/>
      <c r="L30" s="91" t="str">
        <f t="shared" si="0"/>
        <v>0,00</v>
      </c>
      <c r="M30" s="45"/>
      <c r="N30" s="90">
        <f t="shared" si="1"/>
        <v>0</v>
      </c>
    </row>
    <row r="32" spans="2:7" ht="42" customHeight="1">
      <c r="B32" s="105" t="s">
        <v>124</v>
      </c>
      <c r="C32" s="105"/>
      <c r="D32" s="105"/>
      <c r="E32" s="105"/>
      <c r="F32" s="105"/>
      <c r="G32" s="105"/>
    </row>
  </sheetData>
  <sheetProtection/>
  <mergeCells count="3">
    <mergeCell ref="G3:I3"/>
    <mergeCell ref="H7:I7"/>
    <mergeCell ref="B32:G3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5"/>
  <sheetViews>
    <sheetView showGridLines="0" zoomScalePageLayoutView="85" workbookViewId="0" topLeftCell="B1">
      <selection activeCell="C25" sqref="C25"/>
    </sheetView>
  </sheetViews>
  <sheetFormatPr defaultColWidth="9.00390625" defaultRowHeight="12.75"/>
  <cols>
    <col min="1" max="1" width="4.75390625" style="1" customWidth="1"/>
    <col min="2" max="2" width="25.125" style="1" customWidth="1"/>
    <col min="3" max="3" width="15.00390625" style="1" customWidth="1"/>
    <col min="4" max="4" width="25.125" style="1" customWidth="1"/>
    <col min="5" max="5" width="10.875" style="22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62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DFP.271.92.2019.SP</v>
      </c>
      <c r="N1" s="84" t="s">
        <v>56</v>
      </c>
      <c r="S1" s="2"/>
      <c r="T1" s="2"/>
    </row>
    <row r="2" spans="7:9" ht="15">
      <c r="G2" s="105"/>
      <c r="H2" s="105"/>
      <c r="I2" s="105"/>
    </row>
    <row r="3" ht="15">
      <c r="N3" s="84" t="s">
        <v>60</v>
      </c>
    </row>
    <row r="4" spans="2:17" ht="15">
      <c r="B4" s="4" t="s">
        <v>13</v>
      </c>
      <c r="C4" s="5">
        <v>2</v>
      </c>
      <c r="D4" s="6"/>
      <c r="E4" s="18"/>
      <c r="F4" s="9"/>
      <c r="G4" s="8" t="s">
        <v>18</v>
      </c>
      <c r="H4" s="9"/>
      <c r="I4" s="6"/>
      <c r="J4" s="9"/>
      <c r="K4" s="9"/>
      <c r="L4" s="9"/>
      <c r="M4" s="9"/>
      <c r="N4" s="85"/>
      <c r="Q4" s="1"/>
    </row>
    <row r="5" spans="2:17" ht="15">
      <c r="B5" s="4"/>
      <c r="C5" s="6"/>
      <c r="D5" s="6"/>
      <c r="E5" s="18"/>
      <c r="F5" s="9"/>
      <c r="G5" s="8"/>
      <c r="H5" s="9"/>
      <c r="I5" s="6"/>
      <c r="J5" s="9"/>
      <c r="K5" s="9"/>
      <c r="L5" s="9"/>
      <c r="M5" s="9"/>
      <c r="N5" s="85"/>
      <c r="Q5" s="1"/>
    </row>
    <row r="6" spans="1:17" ht="15">
      <c r="A6" s="4"/>
      <c r="B6" s="4"/>
      <c r="C6" s="10"/>
      <c r="D6" s="10"/>
      <c r="E6" s="18"/>
      <c r="F6" s="9"/>
      <c r="G6" s="11" t="s">
        <v>0</v>
      </c>
      <c r="H6" s="113">
        <f>SUM(N11:N11)</f>
        <v>0</v>
      </c>
      <c r="I6" s="114"/>
      <c r="Q6" s="1"/>
    </row>
    <row r="7" spans="1:17" ht="15">
      <c r="A7" s="4"/>
      <c r="C7" s="9"/>
      <c r="D7" s="9"/>
      <c r="E7" s="18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39</v>
      </c>
      <c r="B10" s="73" t="s">
        <v>14</v>
      </c>
      <c r="C10" s="73" t="s">
        <v>15</v>
      </c>
      <c r="D10" s="73" t="s">
        <v>62</v>
      </c>
      <c r="E10" s="74" t="s">
        <v>59</v>
      </c>
      <c r="F10" s="75"/>
      <c r="G10" s="73" t="str">
        <f>"Nazwa handlowa /
"&amp;C10&amp;" / 
"&amp;D10</f>
        <v>Nazwa handlowa /
Dawka / 
Postać/Opakowanie</v>
      </c>
      <c r="H10" s="73" t="s">
        <v>57</v>
      </c>
      <c r="I10" s="73" t="str">
        <f>B10</f>
        <v>Skład</v>
      </c>
      <c r="J10" s="73" t="s">
        <v>58</v>
      </c>
      <c r="K10" s="73" t="s">
        <v>31</v>
      </c>
      <c r="L10" s="73" t="s">
        <v>32</v>
      </c>
      <c r="M10" s="73" t="s">
        <v>33</v>
      </c>
      <c r="N10" s="87" t="s">
        <v>16</v>
      </c>
    </row>
    <row r="11" spans="1:14" ht="45">
      <c r="A11" s="20" t="s">
        <v>1</v>
      </c>
      <c r="B11" s="50" t="s">
        <v>144</v>
      </c>
      <c r="C11" s="50" t="s">
        <v>143</v>
      </c>
      <c r="D11" s="55" t="s">
        <v>125</v>
      </c>
      <c r="E11" s="54">
        <v>400</v>
      </c>
      <c r="F11" s="39" t="s">
        <v>41</v>
      </c>
      <c r="G11" s="15" t="s">
        <v>68</v>
      </c>
      <c r="H11" s="15"/>
      <c r="I11" s="15"/>
      <c r="J11" s="16"/>
      <c r="K11" s="89">
        <v>0</v>
      </c>
      <c r="L11" s="91" t="str">
        <f>IF(K11=0,"0,00",IF(K11&gt;0,ROUND(E11/K11,2)))</f>
        <v>0,00</v>
      </c>
      <c r="M11" s="89">
        <v>0</v>
      </c>
      <c r="N11" s="90">
        <f>ROUND(L11*ROUND(M11,2),2)</f>
        <v>0</v>
      </c>
    </row>
    <row r="12" spans="1:3" ht="49.5" customHeight="1">
      <c r="A12" s="9"/>
      <c r="B12" s="69"/>
      <c r="C12" s="9"/>
    </row>
    <row r="13" spans="1:8" ht="38.25" customHeight="1">
      <c r="A13" s="9"/>
      <c r="B13" s="116"/>
      <c r="C13" s="116"/>
      <c r="D13" s="40"/>
      <c r="E13" s="41"/>
      <c r="F13" s="40"/>
      <c r="G13" s="40"/>
      <c r="H13" s="40"/>
    </row>
    <row r="14" spans="2:8" ht="15">
      <c r="B14" s="115"/>
      <c r="C14" s="115"/>
      <c r="D14" s="115"/>
      <c r="E14" s="115"/>
      <c r="F14" s="115"/>
      <c r="G14" s="115"/>
      <c r="H14" s="115"/>
    </row>
    <row r="15" spans="2:8" ht="15">
      <c r="B15" s="40"/>
      <c r="C15" s="40"/>
      <c r="D15" s="40"/>
      <c r="E15" s="41"/>
      <c r="F15" s="40"/>
      <c r="G15" s="40"/>
      <c r="H15" s="40"/>
    </row>
  </sheetData>
  <sheetProtection/>
  <mergeCells count="4">
    <mergeCell ref="G2:I2"/>
    <mergeCell ref="H6:I6"/>
    <mergeCell ref="B14:H14"/>
    <mergeCell ref="B13:C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zoomScalePageLayoutView="80" workbookViewId="0" topLeftCell="B1">
      <selection activeCell="B1" sqref="B1"/>
    </sheetView>
  </sheetViews>
  <sheetFormatPr defaultColWidth="9.00390625" defaultRowHeight="12.75"/>
  <cols>
    <col min="1" max="1" width="4.75390625" style="1" customWidth="1"/>
    <col min="2" max="2" width="16.375" style="1" customWidth="1"/>
    <col min="3" max="3" width="17.375" style="1" customWidth="1"/>
    <col min="4" max="4" width="39.375" style="1" customWidth="1"/>
    <col min="5" max="5" width="10.875" style="22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DFP.271.92.2019.SP</v>
      </c>
      <c r="N1" s="36" t="s">
        <v>56</v>
      </c>
      <c r="S1" s="2"/>
      <c r="T1" s="2"/>
    </row>
    <row r="2" spans="7:9" ht="15">
      <c r="G2" s="105"/>
      <c r="H2" s="105"/>
      <c r="I2" s="105"/>
    </row>
    <row r="3" ht="15">
      <c r="N3" s="36" t="s">
        <v>60</v>
      </c>
    </row>
    <row r="4" spans="2:17" ht="15">
      <c r="B4" s="4" t="s">
        <v>13</v>
      </c>
      <c r="C4" s="5">
        <v>3</v>
      </c>
      <c r="D4" s="6"/>
      <c r="E4" s="18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8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8"/>
      <c r="F6" s="9"/>
      <c r="G6" s="11" t="s">
        <v>0</v>
      </c>
      <c r="H6" s="113">
        <f>SUM(N12:N12)</f>
        <v>0</v>
      </c>
      <c r="I6" s="114"/>
      <c r="Q6" s="1"/>
    </row>
    <row r="7" spans="1:17" ht="15">
      <c r="A7" s="4"/>
      <c r="C7" s="9"/>
      <c r="D7" s="9"/>
      <c r="E7" s="18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1.25">
      <c r="A10" s="5" t="s">
        <v>39</v>
      </c>
      <c r="B10" s="5" t="s">
        <v>14</v>
      </c>
      <c r="C10" s="5" t="s">
        <v>15</v>
      </c>
      <c r="D10" s="5" t="s">
        <v>62</v>
      </c>
      <c r="E10" s="35" t="s">
        <v>59</v>
      </c>
      <c r="F10" s="14"/>
      <c r="G10" s="5" t="str">
        <f>"Nazwa handlowa /
"&amp;C10&amp;" / 
"&amp;D10</f>
        <v>Nazwa handlowa /
Dawka / 
Postać/Opakowanie</v>
      </c>
      <c r="H10" s="5" t="s">
        <v>74</v>
      </c>
      <c r="I10" s="5" t="str">
        <f>B10</f>
        <v>Skład</v>
      </c>
      <c r="J10" s="5" t="s">
        <v>103</v>
      </c>
      <c r="K10" s="5" t="s">
        <v>31</v>
      </c>
      <c r="L10" s="5" t="s">
        <v>32</v>
      </c>
      <c r="M10" s="5" t="s">
        <v>33</v>
      </c>
      <c r="N10" s="5" t="s">
        <v>16</v>
      </c>
    </row>
    <row r="11" spans="1:14" s="4" customFormat="1" ht="147.75" customHeight="1">
      <c r="A11" s="5" t="s">
        <v>1</v>
      </c>
      <c r="B11" s="66" t="s">
        <v>130</v>
      </c>
      <c r="C11" s="52" t="s">
        <v>138</v>
      </c>
      <c r="D11" s="20" t="s">
        <v>148</v>
      </c>
      <c r="E11" s="46">
        <v>2500</v>
      </c>
      <c r="F11" s="39" t="s">
        <v>41</v>
      </c>
      <c r="G11" s="15" t="s">
        <v>68</v>
      </c>
      <c r="H11" s="5"/>
      <c r="I11" s="5"/>
      <c r="J11" s="5"/>
      <c r="K11" s="88"/>
      <c r="L11" s="89" t="str">
        <f>IF(K11=0,"0,00",IF(K11&gt;0,ROUND(E11/K11,2)))</f>
        <v>0,00</v>
      </c>
      <c r="M11" s="88"/>
      <c r="N11" s="90">
        <f>ROUND(L11*ROUND(M11,2),2)</f>
        <v>0</v>
      </c>
    </row>
    <row r="12" spans="1:14" ht="136.5" customHeight="1">
      <c r="A12" s="20" t="s">
        <v>2</v>
      </c>
      <c r="B12" s="66" t="s">
        <v>130</v>
      </c>
      <c r="C12" s="52" t="s">
        <v>139</v>
      </c>
      <c r="D12" s="20" t="s">
        <v>149</v>
      </c>
      <c r="E12" s="46">
        <v>1500</v>
      </c>
      <c r="F12" s="39" t="s">
        <v>41</v>
      </c>
      <c r="G12" s="15" t="s">
        <v>68</v>
      </c>
      <c r="H12" s="15"/>
      <c r="I12" s="15"/>
      <c r="J12" s="16"/>
      <c r="K12" s="89"/>
      <c r="L12" s="89" t="str">
        <f>IF(K12=0,"0,00",IF(K12&gt;0,ROUND(E12/K12,2)))</f>
        <v>0,00</v>
      </c>
      <c r="M12" s="89"/>
      <c r="N12" s="90">
        <f>ROUND(L12*ROUND(M12,2),2)</f>
        <v>0</v>
      </c>
    </row>
    <row r="13" spans="2:6" ht="15">
      <c r="B13" s="47"/>
      <c r="C13" s="47"/>
      <c r="D13" s="47"/>
      <c r="E13" s="48"/>
      <c r="F13" s="47"/>
    </row>
    <row r="14" spans="2:4" ht="15">
      <c r="B14" s="105" t="s">
        <v>131</v>
      </c>
      <c r="C14" s="105"/>
      <c r="D14" s="105"/>
    </row>
  </sheetData>
  <sheetProtection/>
  <mergeCells count="3">
    <mergeCell ref="G2:I2"/>
    <mergeCell ref="H6:I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21"/>
  <sheetViews>
    <sheetView showGridLines="0" zoomScalePageLayoutView="80" workbookViewId="0" topLeftCell="A1">
      <selection activeCell="H4" sqref="H4"/>
    </sheetView>
  </sheetViews>
  <sheetFormatPr defaultColWidth="9.00390625" defaultRowHeight="12.75"/>
  <cols>
    <col min="1" max="1" width="4.75390625" style="1" customWidth="1"/>
    <col min="2" max="2" width="30.625" style="1" customWidth="1"/>
    <col min="3" max="3" width="22.00390625" style="1" customWidth="1"/>
    <col min="4" max="4" width="27.625" style="1" customWidth="1"/>
    <col min="5" max="5" width="10.875" style="22" customWidth="1"/>
    <col min="6" max="6" width="12.375" style="1" customWidth="1"/>
    <col min="7" max="7" width="31.125" style="1" customWidth="1"/>
    <col min="8" max="9" width="17.375" style="1" customWidth="1"/>
    <col min="10" max="10" width="21.75390625" style="1" customWidth="1"/>
    <col min="11" max="11" width="17.875" style="1" customWidth="1"/>
    <col min="12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DFP.271.92.2019.SP</v>
      </c>
      <c r="N1" s="36" t="s">
        <v>56</v>
      </c>
      <c r="S1" s="2"/>
      <c r="T1" s="2"/>
    </row>
    <row r="2" spans="7:9" ht="15">
      <c r="G2" s="105"/>
      <c r="H2" s="105"/>
      <c r="I2" s="105"/>
    </row>
    <row r="3" ht="15">
      <c r="N3" s="36" t="s">
        <v>60</v>
      </c>
    </row>
    <row r="4" spans="2:17" ht="15">
      <c r="B4" s="4" t="s">
        <v>13</v>
      </c>
      <c r="C4" s="5">
        <v>4</v>
      </c>
      <c r="D4" s="6"/>
      <c r="E4" s="18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8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8"/>
      <c r="F6" s="9"/>
      <c r="G6" s="11" t="s">
        <v>0</v>
      </c>
      <c r="H6" s="113">
        <f>SUM(N11:N11)</f>
        <v>0</v>
      </c>
      <c r="I6" s="114"/>
      <c r="Q6" s="1"/>
    </row>
    <row r="7" spans="1:17" ht="15">
      <c r="A7" s="4"/>
      <c r="C7" s="9"/>
      <c r="D7" s="9"/>
      <c r="E7" s="18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39</v>
      </c>
      <c r="B10" s="5" t="s">
        <v>14</v>
      </c>
      <c r="C10" s="5" t="s">
        <v>15</v>
      </c>
      <c r="D10" s="5" t="s">
        <v>61</v>
      </c>
      <c r="E10" s="35" t="s">
        <v>63</v>
      </c>
      <c r="F10" s="14"/>
      <c r="G10" s="5" t="str">
        <f>"Nazwa handlowa /
"&amp;C10&amp;" / 
"&amp;D10</f>
        <v>Nazwa handlowa /
Dawka / 
Postać/ Opakowanie</v>
      </c>
      <c r="H10" s="5" t="s">
        <v>57</v>
      </c>
      <c r="I10" s="5" t="str">
        <f>B10</f>
        <v>Skład</v>
      </c>
      <c r="J10" s="5" t="s">
        <v>103</v>
      </c>
      <c r="K10" s="5" t="s">
        <v>31</v>
      </c>
      <c r="L10" s="5" t="s">
        <v>32</v>
      </c>
      <c r="M10" s="5" t="s">
        <v>33</v>
      </c>
      <c r="N10" s="5" t="s">
        <v>16</v>
      </c>
    </row>
    <row r="11" spans="1:14" ht="131.25" customHeight="1">
      <c r="A11" s="20" t="s">
        <v>1</v>
      </c>
      <c r="B11" s="63" t="s">
        <v>150</v>
      </c>
      <c r="C11" s="65" t="s">
        <v>140</v>
      </c>
      <c r="D11" s="49" t="s">
        <v>132</v>
      </c>
      <c r="E11" s="64">
        <v>100</v>
      </c>
      <c r="F11" s="39" t="s">
        <v>41</v>
      </c>
      <c r="G11" s="15" t="s">
        <v>68</v>
      </c>
      <c r="H11" s="15"/>
      <c r="I11" s="15"/>
      <c r="J11" s="15"/>
      <c r="K11" s="89"/>
      <c r="L11" s="89" t="str">
        <f>IF(K11=0,"0,00",IF(K11&gt;0,ROUND(E11/K11,2)))</f>
        <v>0,00</v>
      </c>
      <c r="M11" s="89"/>
      <c r="N11" s="90">
        <f>ROUND(L11*ROUND(M11,2),2)</f>
        <v>0</v>
      </c>
    </row>
    <row r="12" spans="2:3" ht="15">
      <c r="B12" s="117"/>
      <c r="C12" s="118"/>
    </row>
    <row r="13" ht="15">
      <c r="B13" s="2"/>
    </row>
    <row r="21" ht="15">
      <c r="D21" s="70"/>
    </row>
  </sheetData>
  <sheetProtection/>
  <mergeCells count="3">
    <mergeCell ref="G2:I2"/>
    <mergeCell ref="H6:I6"/>
    <mergeCell ref="B12:C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zoomScalePageLayoutView="85" workbookViewId="0" topLeftCell="A1">
      <selection activeCell="B11" sqref="B11"/>
    </sheetView>
  </sheetViews>
  <sheetFormatPr defaultColWidth="9.00390625" defaultRowHeight="12.75"/>
  <cols>
    <col min="1" max="1" width="4.75390625" style="1" customWidth="1"/>
    <col min="2" max="2" width="15.75390625" style="1" customWidth="1"/>
    <col min="3" max="3" width="16.00390625" style="1" customWidth="1"/>
    <col min="4" max="4" width="25.125" style="1" customWidth="1"/>
    <col min="5" max="5" width="10.875" style="22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DFP.271.92.2019.SP</v>
      </c>
      <c r="N1" s="36" t="s">
        <v>56</v>
      </c>
      <c r="S1" s="2"/>
      <c r="T1" s="2"/>
    </row>
    <row r="2" spans="7:9" ht="15">
      <c r="G2" s="105"/>
      <c r="H2" s="105"/>
      <c r="I2" s="105"/>
    </row>
    <row r="3" ht="15">
      <c r="N3" s="36" t="s">
        <v>60</v>
      </c>
    </row>
    <row r="4" spans="2:17" ht="15">
      <c r="B4" s="4" t="s">
        <v>13</v>
      </c>
      <c r="C4" s="5">
        <v>5</v>
      </c>
      <c r="D4" s="6"/>
      <c r="E4" s="18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8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8"/>
      <c r="F6" s="9"/>
      <c r="G6" s="11" t="s">
        <v>0</v>
      </c>
      <c r="H6" s="113">
        <f>SUM(N11:N11)</f>
        <v>0</v>
      </c>
      <c r="I6" s="114"/>
      <c r="Q6" s="1"/>
    </row>
    <row r="7" spans="1:17" ht="15">
      <c r="A7" s="4"/>
      <c r="C7" s="9"/>
      <c r="D7" s="9"/>
      <c r="E7" s="18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39</v>
      </c>
      <c r="B10" s="5" t="s">
        <v>14</v>
      </c>
      <c r="C10" s="5" t="s">
        <v>15</v>
      </c>
      <c r="D10" s="5" t="s">
        <v>61</v>
      </c>
      <c r="E10" s="35" t="s">
        <v>63</v>
      </c>
      <c r="F10" s="14"/>
      <c r="G10" s="5" t="str">
        <f>"Nazwa handlowa /
"&amp;C10&amp;" / 
"&amp;D10</f>
        <v>Nazwa handlowa /
Dawka / 
Postać/ Opakowanie</v>
      </c>
      <c r="H10" s="5" t="s">
        <v>57</v>
      </c>
      <c r="I10" s="5" t="str">
        <f>B10</f>
        <v>Skład</v>
      </c>
      <c r="J10" s="5" t="s">
        <v>58</v>
      </c>
      <c r="K10" s="88" t="s">
        <v>31</v>
      </c>
      <c r="L10" s="88" t="s">
        <v>32</v>
      </c>
      <c r="M10" s="88" t="s">
        <v>33</v>
      </c>
      <c r="N10" s="88" t="s">
        <v>16</v>
      </c>
    </row>
    <row r="11" spans="1:14" ht="45">
      <c r="A11" s="20" t="s">
        <v>1</v>
      </c>
      <c r="B11" s="68" t="s">
        <v>127</v>
      </c>
      <c r="C11" s="49" t="s">
        <v>128</v>
      </c>
      <c r="D11" s="49" t="s">
        <v>129</v>
      </c>
      <c r="E11" s="64">
        <v>1800</v>
      </c>
      <c r="F11" s="39" t="s">
        <v>41</v>
      </c>
      <c r="G11" s="15" t="s">
        <v>68</v>
      </c>
      <c r="H11" s="15"/>
      <c r="I11" s="15"/>
      <c r="J11" s="16"/>
      <c r="K11" s="89"/>
      <c r="L11" s="89" t="str">
        <f>IF(K11=0,"0,00",IF(K11&gt;0,ROUND(E11/K11,2)))</f>
        <v>0,00</v>
      </c>
      <c r="M11" s="89"/>
      <c r="N11" s="90">
        <f>ROUND(L11*ROUND(M11,2),2)</f>
        <v>0</v>
      </c>
    </row>
    <row r="13" ht="15">
      <c r="B13" s="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1"/>
  <sheetViews>
    <sheetView showGridLines="0" zoomScalePageLayoutView="80" workbookViewId="0" topLeftCell="A1">
      <selection activeCell="B11" sqref="B11"/>
    </sheetView>
  </sheetViews>
  <sheetFormatPr defaultColWidth="9.00390625" defaultRowHeight="12.75"/>
  <cols>
    <col min="1" max="1" width="4.75390625" style="1" customWidth="1"/>
    <col min="2" max="2" width="21.125" style="1" customWidth="1"/>
    <col min="3" max="3" width="17.00390625" style="1" customWidth="1"/>
    <col min="4" max="4" width="25.125" style="1" customWidth="1"/>
    <col min="5" max="5" width="10.875" style="22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8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DFP.271.92.2019.SP</v>
      </c>
      <c r="N1" s="80" t="s">
        <v>56</v>
      </c>
      <c r="S1" s="2"/>
      <c r="T1" s="2"/>
    </row>
    <row r="2" spans="7:9" ht="15">
      <c r="G2" s="105"/>
      <c r="H2" s="105"/>
      <c r="I2" s="105"/>
    </row>
    <row r="3" ht="15">
      <c r="N3" s="80" t="s">
        <v>60</v>
      </c>
    </row>
    <row r="4" spans="2:17" ht="15">
      <c r="B4" s="4" t="s">
        <v>13</v>
      </c>
      <c r="C4" s="5">
        <v>6</v>
      </c>
      <c r="D4" s="6"/>
      <c r="E4" s="18"/>
      <c r="F4" s="9"/>
      <c r="G4" s="8" t="s">
        <v>18</v>
      </c>
      <c r="H4" s="9"/>
      <c r="I4" s="6"/>
      <c r="J4" s="9"/>
      <c r="K4" s="9"/>
      <c r="L4" s="9"/>
      <c r="M4" s="9"/>
      <c r="N4" s="82"/>
      <c r="Q4" s="1"/>
    </row>
    <row r="5" spans="2:17" ht="15">
      <c r="B5" s="4"/>
      <c r="C5" s="6"/>
      <c r="D5" s="6"/>
      <c r="E5" s="18"/>
      <c r="F5" s="9"/>
      <c r="G5" s="8"/>
      <c r="H5" s="9"/>
      <c r="I5" s="6"/>
      <c r="J5" s="9"/>
      <c r="K5" s="9"/>
      <c r="L5" s="9"/>
      <c r="M5" s="9"/>
      <c r="N5" s="82"/>
      <c r="Q5" s="1"/>
    </row>
    <row r="6" spans="1:17" ht="15">
      <c r="A6" s="4"/>
      <c r="B6" s="4"/>
      <c r="C6" s="10"/>
      <c r="D6" s="10"/>
      <c r="E6" s="18"/>
      <c r="F6" s="9"/>
      <c r="G6" s="11" t="s">
        <v>0</v>
      </c>
      <c r="H6" s="113">
        <f>SUM(N11:N11)</f>
        <v>0</v>
      </c>
      <c r="I6" s="114"/>
      <c r="Q6" s="1"/>
    </row>
    <row r="7" spans="1:17" ht="15">
      <c r="A7" s="4"/>
      <c r="C7" s="9"/>
      <c r="D7" s="9"/>
      <c r="E7" s="18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39</v>
      </c>
      <c r="B10" s="5" t="s">
        <v>14</v>
      </c>
      <c r="C10" s="5" t="s">
        <v>15</v>
      </c>
      <c r="D10" s="5" t="s">
        <v>54</v>
      </c>
      <c r="E10" s="35" t="s">
        <v>63</v>
      </c>
      <c r="F10" s="14"/>
      <c r="G10" s="5" t="str">
        <f>"Nazwa handlowa /
"&amp;C10&amp;" / 
"&amp;D10</f>
        <v>Nazwa handlowa /
Dawka / 
Postać /Opakowanie</v>
      </c>
      <c r="H10" s="5" t="s">
        <v>57</v>
      </c>
      <c r="I10" s="5" t="str">
        <f>B10</f>
        <v>Skład</v>
      </c>
      <c r="J10" s="5" t="s">
        <v>58</v>
      </c>
      <c r="K10" s="5" t="s">
        <v>31</v>
      </c>
      <c r="L10" s="5" t="s">
        <v>32</v>
      </c>
      <c r="M10" s="5" t="s">
        <v>33</v>
      </c>
      <c r="N10" s="83" t="s">
        <v>16</v>
      </c>
    </row>
    <row r="11" spans="1:14" ht="63.75" customHeight="1">
      <c r="A11" s="20" t="s">
        <v>1</v>
      </c>
      <c r="B11" s="56" t="s">
        <v>156</v>
      </c>
      <c r="C11" s="56" t="s">
        <v>137</v>
      </c>
      <c r="D11" s="56" t="s">
        <v>126</v>
      </c>
      <c r="E11" s="72">
        <v>25</v>
      </c>
      <c r="F11" s="42" t="s">
        <v>41</v>
      </c>
      <c r="G11" s="15" t="s">
        <v>68</v>
      </c>
      <c r="H11" s="15"/>
      <c r="I11" s="15"/>
      <c r="J11" s="16"/>
      <c r="K11" s="89"/>
      <c r="L11" s="89" t="str">
        <f>IF(K11=0,"0,00",IF(K11&gt;0,ROUND(E11/K11,2)))</f>
        <v>0,00</v>
      </c>
      <c r="M11" s="89"/>
      <c r="N11" s="94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  <ignoredErrors>
    <ignoredError sqref="L11 N1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5"/>
  <sheetViews>
    <sheetView showGridLines="0" zoomScalePageLayoutView="80" workbookViewId="0" topLeftCell="B1">
      <selection activeCell="D16" sqref="D16"/>
    </sheetView>
  </sheetViews>
  <sheetFormatPr defaultColWidth="9.00390625" defaultRowHeight="12.75"/>
  <cols>
    <col min="1" max="1" width="4.75390625" style="1" customWidth="1"/>
    <col min="2" max="2" width="25.75390625" style="1" customWidth="1"/>
    <col min="3" max="3" width="14.75390625" style="1" customWidth="1"/>
    <col min="4" max="4" width="21.625" style="1" customWidth="1"/>
    <col min="5" max="5" width="10.875" style="22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62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DFP.271.92.2019.SP</v>
      </c>
      <c r="N1" s="84" t="s">
        <v>56</v>
      </c>
      <c r="S1" s="2"/>
      <c r="T1" s="2"/>
    </row>
    <row r="2" spans="7:9" ht="15">
      <c r="G2" s="105"/>
      <c r="H2" s="105"/>
      <c r="I2" s="105"/>
    </row>
    <row r="3" ht="15">
      <c r="N3" s="84" t="s">
        <v>60</v>
      </c>
    </row>
    <row r="4" spans="2:17" ht="15">
      <c r="B4" s="4" t="s">
        <v>13</v>
      </c>
      <c r="C4" s="5">
        <v>7</v>
      </c>
      <c r="D4" s="6"/>
      <c r="E4" s="18"/>
      <c r="F4" s="9"/>
      <c r="G4" s="8" t="s">
        <v>18</v>
      </c>
      <c r="H4" s="9"/>
      <c r="I4" s="6"/>
      <c r="J4" s="9"/>
      <c r="K4" s="9"/>
      <c r="L4" s="9"/>
      <c r="M4" s="9"/>
      <c r="N4" s="85"/>
      <c r="Q4" s="1"/>
    </row>
    <row r="5" spans="2:17" ht="15">
      <c r="B5" s="4"/>
      <c r="C5" s="6"/>
      <c r="D5" s="6"/>
      <c r="E5" s="18"/>
      <c r="F5" s="9"/>
      <c r="G5" s="8"/>
      <c r="H5" s="9"/>
      <c r="I5" s="6"/>
      <c r="J5" s="9"/>
      <c r="K5" s="9"/>
      <c r="L5" s="9"/>
      <c r="M5" s="9"/>
      <c r="N5" s="85"/>
      <c r="Q5" s="1"/>
    </row>
    <row r="6" spans="1:17" ht="15">
      <c r="A6" s="4"/>
      <c r="B6" s="4"/>
      <c r="C6" s="10"/>
      <c r="D6" s="10"/>
      <c r="E6" s="18"/>
      <c r="F6" s="9"/>
      <c r="G6" s="11" t="s">
        <v>0</v>
      </c>
      <c r="H6" s="113">
        <f>SUM(N11:N12)</f>
        <v>0</v>
      </c>
      <c r="I6" s="114"/>
      <c r="Q6" s="1"/>
    </row>
    <row r="7" spans="1:17" ht="15">
      <c r="A7" s="4"/>
      <c r="C7" s="9"/>
      <c r="D7" s="9"/>
      <c r="E7" s="18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39</v>
      </c>
      <c r="B10" s="5" t="s">
        <v>14</v>
      </c>
      <c r="C10" s="5" t="s">
        <v>133</v>
      </c>
      <c r="D10" s="5" t="s">
        <v>62</v>
      </c>
      <c r="E10" s="35" t="s">
        <v>59</v>
      </c>
      <c r="F10" s="14"/>
      <c r="G10" s="5" t="str">
        <f>"Nazwa handlowa /
"&amp;C10&amp;" / 
"&amp;D10</f>
        <v>Nazwa handlowa /
Pojemność / 
Postać/Opakowanie</v>
      </c>
      <c r="H10" s="5" t="s">
        <v>74</v>
      </c>
      <c r="I10" s="5" t="str">
        <f>B10</f>
        <v>Skład</v>
      </c>
      <c r="J10" s="5" t="s">
        <v>154</v>
      </c>
      <c r="K10" s="5" t="s">
        <v>31</v>
      </c>
      <c r="L10" s="5" t="s">
        <v>32</v>
      </c>
      <c r="M10" s="5" t="s">
        <v>33</v>
      </c>
      <c r="N10" s="86" t="s">
        <v>16</v>
      </c>
    </row>
    <row r="11" spans="1:14" ht="108" customHeight="1">
      <c r="A11" s="20" t="s">
        <v>1</v>
      </c>
      <c r="B11" s="51" t="s">
        <v>145</v>
      </c>
      <c r="C11" s="52" t="s">
        <v>134</v>
      </c>
      <c r="D11" s="51" t="s">
        <v>135</v>
      </c>
      <c r="E11" s="59">
        <v>8000</v>
      </c>
      <c r="F11" s="39" t="s">
        <v>41</v>
      </c>
      <c r="G11" s="15" t="s">
        <v>68</v>
      </c>
      <c r="H11" s="15"/>
      <c r="I11" s="15"/>
      <c r="J11" s="16"/>
      <c r="K11" s="89"/>
      <c r="L11" s="89" t="str">
        <f>IF(K11=0,"0,00",IF(K11&gt;0,ROUND(E11/K11,2)))</f>
        <v>0,00</v>
      </c>
      <c r="M11" s="89"/>
      <c r="N11" s="90">
        <f>ROUND(L11*ROUND(M11,2),2)</f>
        <v>0</v>
      </c>
    </row>
    <row r="12" spans="1:14" ht="173.25" customHeight="1">
      <c r="A12" s="20" t="s">
        <v>2</v>
      </c>
      <c r="B12" s="51" t="s">
        <v>151</v>
      </c>
      <c r="C12" s="52" t="s">
        <v>134</v>
      </c>
      <c r="D12" s="51" t="s">
        <v>135</v>
      </c>
      <c r="E12" s="59">
        <v>8000</v>
      </c>
      <c r="F12" s="39" t="s">
        <v>41</v>
      </c>
      <c r="G12" s="15" t="s">
        <v>68</v>
      </c>
      <c r="H12" s="20"/>
      <c r="I12" s="20"/>
      <c r="J12" s="20"/>
      <c r="K12" s="45"/>
      <c r="L12" s="89" t="str">
        <f>IF(K12=0,"0,00",IF(K12&gt;0,ROUND(E12/K12,2)))</f>
        <v>0,00</v>
      </c>
      <c r="M12" s="45"/>
      <c r="N12" s="90">
        <f>ROUND(L12*ROUND(M12,2),2)</f>
        <v>0</v>
      </c>
    </row>
    <row r="13" spans="3:17" ht="15">
      <c r="C13" s="22"/>
      <c r="E13" s="1"/>
      <c r="O13" s="3"/>
      <c r="Q13" s="1"/>
    </row>
    <row r="14" spans="2:4" ht="15">
      <c r="B14" s="119" t="s">
        <v>136</v>
      </c>
      <c r="C14" s="119"/>
      <c r="D14" s="119"/>
    </row>
    <row r="15" spans="2:4" ht="15">
      <c r="B15" s="67"/>
      <c r="C15" s="67"/>
      <c r="D15" s="67"/>
    </row>
  </sheetData>
  <sheetProtection/>
  <mergeCells count="3">
    <mergeCell ref="G2:I2"/>
    <mergeCell ref="H6:I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Sławomir Pluciński</cp:lastModifiedBy>
  <cp:lastPrinted>2019-10-17T09:40:08Z</cp:lastPrinted>
  <dcterms:created xsi:type="dcterms:W3CDTF">2003-05-16T10:10:29Z</dcterms:created>
  <dcterms:modified xsi:type="dcterms:W3CDTF">2019-10-30T07:45:11Z</dcterms:modified>
  <cp:category/>
  <cp:version/>
  <cp:contentType/>
  <cp:contentStatus/>
</cp:coreProperties>
</file>