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3620"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s>
  <definedNames/>
  <calcPr fullCalcOnLoad="1"/>
</workbook>
</file>

<file path=xl/sharedStrings.xml><?xml version="1.0" encoding="utf-8"?>
<sst xmlns="http://schemas.openxmlformats.org/spreadsheetml/2006/main" count="545" uniqueCount="199">
  <si>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</si>
  <si>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</si>
  <si>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</si>
  <si>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</si>
  <si>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</si>
  <si>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</si>
  <si>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</si>
  <si>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</si>
  <si>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</si>
  <si>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</si>
  <si>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</si>
  <si>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</si>
  <si>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</si>
  <si>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</si>
  <si>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</si>
  <si>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</si>
  <si>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</si>
  <si>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</si>
  <si>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</si>
  <si>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</si>
  <si>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</si>
  <si>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</si>
  <si>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</si>
  <si>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</si>
  <si>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</si>
  <si>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</si>
  <si>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</si>
  <si>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</si>
  <si>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</si>
  <si>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</si>
  <si>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</si>
  <si>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</si>
  <si>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</si>
  <si>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</si>
  <si>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</si>
  <si>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</si>
  <si>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</si>
  <si>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</si>
  <si>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</si>
  <si>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</si>
  <si>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</si>
  <si>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</si>
  <si>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</si>
  <si>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</si>
  <si>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</si>
  <si>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</si>
  <si>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</si>
  <si>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</si>
  <si>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</si>
  <si>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</si>
  <si>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</si>
  <si>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</si>
  <si>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</si>
  <si>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</si>
  <si>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</si>
  <si>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</si>
  <si>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</si>
  <si>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</si>
  <si>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</si>
  <si>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Postać /Opakowanie</t>
  </si>
  <si>
    <t>Załącznik nr 1 do specyfikacji</t>
  </si>
  <si>
    <t>załącznik nr 1a do specyfikacji</t>
  </si>
  <si>
    <t>Podmiot Odpowiedzialny</t>
  </si>
  <si>
    <t>Kod EAN</t>
  </si>
  <si>
    <t>Ilość</t>
  </si>
  <si>
    <t>załącznik nr ….. do umowy</t>
  </si>
  <si>
    <t>Postać/ Opakowanie</t>
  </si>
  <si>
    <t>100 mg</t>
  </si>
  <si>
    <t>Postać/Opakowanie</t>
  </si>
  <si>
    <t xml:space="preserve">Ilość </t>
  </si>
  <si>
    <t>50 mg</t>
  </si>
  <si>
    <t>postać stała doustna</t>
  </si>
  <si>
    <t>10 mg</t>
  </si>
  <si>
    <t>25 mg</t>
  </si>
  <si>
    <t xml:space="preserve">czopki doodbytnicze </t>
  </si>
  <si>
    <t>amp</t>
  </si>
  <si>
    <t>* wymagany jeden podmiot odpowiedzialny</t>
  </si>
  <si>
    <t>Postać / opakowanie</t>
  </si>
  <si>
    <t>0,5 g</t>
  </si>
  <si>
    <t>0,25 g</t>
  </si>
  <si>
    <t>Amphotericinum B</t>
  </si>
  <si>
    <t>Nazwa handlowa:
Dawka: 
Postać / Opakowanie:</t>
  </si>
  <si>
    <r>
      <t xml:space="preserve">Oświadczamy, że zamierzamy powierzyć następujące części zamówienia podwykonawcom i jednocześnie podajemy nazwy (firmy) podwykonawców*:
Część zamówienia: ......................................................................................................................................................................
Nazwa (firma) podwykonawcy: ................................................................................................................................................
</t>
    </r>
    <r>
      <rPr>
        <i/>
        <sz val="11"/>
        <rFont val="Times New Roman"/>
        <family val="1"/>
      </rPr>
      <t>*Jeżeli wykonawca nie poda tych informacji to Zamawiający przyjmie, że wykonawca nie zamierza powierzać żadnej części zamówienia podwykonawcy</t>
    </r>
  </si>
  <si>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Times New Roman"/>
        <family val="1"/>
      </rPr>
      <t xml:space="preserve">
</t>
    </r>
  </si>
  <si>
    <t>* wymagany jeden wytwórca</t>
  </si>
  <si>
    <t xml:space="preserve">roztwór do wstrz., ampułki </t>
  </si>
  <si>
    <t>sztuk</t>
  </si>
  <si>
    <t>Cena brutto jednej dawki a 100 mg</t>
  </si>
  <si>
    <t>Oferowana ilość dawek a 100 mg</t>
  </si>
  <si>
    <r>
      <t>Ilość</t>
    </r>
    <r>
      <rPr>
        <b/>
        <strike/>
        <sz val="11"/>
        <color indexed="8"/>
        <rFont val="Times New Roman"/>
        <family val="1"/>
      </rPr>
      <t xml:space="preserve"> </t>
    </r>
  </si>
  <si>
    <t>Oświadczamy, że oferowane przez nas w części: 10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</si>
  <si>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14 kosmetyki są dopuszczone do obrotu i używania na terenie Polski na zasadach określonych w ustawie o produktach kosmetycznych. Jednocześnie oświadczamy, że na każdorazowe wezwanie Zamawiającego przedstawimy dokumenty dopuszczające do obrotu i używania na terenie Polski.  (dotyczy wykonawców oferujących kosmetyki)</t>
  </si>
  <si>
    <t>Oświadczamy, że oferowane przez nas w części: 11-13 dietetyczne środki spożywcze specjalnego przeznaczenia medycznego są dopuszczone do obrotu na zasadach określonych w ustawie o bezpieczeństwie żywności i żywienia.  (dotyczy wykonawców oferujących dietetyczne środki spożywcze specjalnego przeznaczenia medycznego)</t>
  </si>
  <si>
    <t>Risperidonum *</t>
  </si>
  <si>
    <t>37,5 mg</t>
  </si>
  <si>
    <t>proszek i rozpuszczalnik do sporządzania zawiesiny do wstrzykiwań o przedłużonym uwalnianiu, 1 zestaw (1 fiol. + 1 amp.-strzyk. + 1 urządzenie + 2 igły)</t>
  </si>
  <si>
    <t>proszek i rozpuszczalnik do sporządzania zawiesiny do wstrzykiwań o przedłużonym uwalnianiu,1 zestaw (1 fiol. + 1 amp.-strzyk. + 1 urządzenie + 2 igły)</t>
  </si>
  <si>
    <t>Cisatracurium*</t>
  </si>
  <si>
    <t>10 mg/ 5 ml</t>
  </si>
  <si>
    <t>5mg/ 2,5ml</t>
  </si>
  <si>
    <t xml:space="preserve">roztwór do wstrz. i inf. </t>
  </si>
  <si>
    <t>Extractum fluidum compositum ex: crataegi fructu, Valerianae radice, Lupuli flore, Passiflorae herba</t>
  </si>
  <si>
    <t>Mirtazapinum</t>
  </si>
  <si>
    <t>Natamicinum</t>
  </si>
  <si>
    <t>Diltiazemum tabl. o przedłużonym uwalnianiu, 90 mg</t>
  </si>
  <si>
    <t>Ferri proteinatosuccinas</t>
  </si>
  <si>
    <t>Prasugrel</t>
  </si>
  <si>
    <t>3,15 ml/15ml</t>
  </si>
  <si>
    <t xml:space="preserve">15 mg </t>
  </si>
  <si>
    <t>30 g</t>
  </si>
  <si>
    <t>90 mg</t>
  </si>
  <si>
    <t>40 mgFe3+/15ml</t>
  </si>
  <si>
    <t>proszek do przyg. konc. do sporz. roztw. do inf.; fiol 10 ml</t>
  </si>
  <si>
    <t>syrop butelka 150 g</t>
  </si>
  <si>
    <t>tabletki ulegające
rozpadowi w jamie
ustnej</t>
  </si>
  <si>
    <t>globulki</t>
  </si>
  <si>
    <t>tuba</t>
  </si>
  <si>
    <t>tabl. o przedłużonym uwalnianiu</t>
  </si>
  <si>
    <t>roztwór doustny  fiol.a 15 ml</t>
  </si>
  <si>
    <t>tabletka powlekana</t>
  </si>
  <si>
    <t>Dexketoprofen</t>
  </si>
  <si>
    <t>0,05 g/2 ml</t>
  </si>
  <si>
    <t>roztwór do wstrzykiwań lub koncentrat do sporządzania roztworu do infuzji, amp</t>
  </si>
  <si>
    <t>Heminum humanum</t>
  </si>
  <si>
    <t>25 mg/ml; 10 ml</t>
  </si>
  <si>
    <t>koncentrat do sporządzania roztworu do infuzji; amp</t>
  </si>
  <si>
    <t>Cyanocobalaminum *</t>
  </si>
  <si>
    <t>100 mcg / ml, 1 ml</t>
  </si>
  <si>
    <t>r-r do wstrzykiw., amp.</t>
  </si>
  <si>
    <t xml:space="preserve">500 mcg / ml , 2 ml </t>
  </si>
  <si>
    <t>Digoxinum</t>
  </si>
  <si>
    <t>0,25 mg / ml, 2 ml</t>
  </si>
  <si>
    <t>Lidocaini hydrochloridum + Norepinephrinum</t>
  </si>
  <si>
    <t>(20 mg/ml + 0,025 mg/ml), 2 ml</t>
  </si>
  <si>
    <t>Alfacalcidolum</t>
  </si>
  <si>
    <t>0,25 µg</t>
  </si>
  <si>
    <t>1 µg</t>
  </si>
  <si>
    <t>Bisacodylum</t>
  </si>
  <si>
    <t>czopki doodbytnicze</t>
  </si>
  <si>
    <t>Diclofenacum</t>
  </si>
  <si>
    <t>Eptifibatide*</t>
  </si>
  <si>
    <t>0,75 mg/ml</t>
  </si>
  <si>
    <t>roztwór do infuzji, fiol. 100 ml</t>
  </si>
  <si>
    <t>2 mg/ml</t>
  </si>
  <si>
    <t>roztwór do wstrzykiwań, fiol. 10 ml</t>
  </si>
  <si>
    <t>Phenylbutazonum</t>
  </si>
  <si>
    <t>50 mg/g, 30 g</t>
  </si>
  <si>
    <t>maść:  tuba 30 g</t>
  </si>
  <si>
    <t>Levofloxacinum*</t>
  </si>
  <si>
    <t>Lorazepamum **</t>
  </si>
  <si>
    <t>4mg/1 ml</t>
  </si>
  <si>
    <t>Hemostatyczna gąbka żelatynowa*</t>
  </si>
  <si>
    <t xml:space="preserve"> 8-7 cm x 5 cm x 1 cm</t>
  </si>
  <si>
    <t>gąbka, 1 szt., opakowanie gwarantujące sterylność wyrobu</t>
  </si>
  <si>
    <t>walec Ø 3 cm x 8 cm</t>
  </si>
  <si>
    <t>1 cm x 1 cm x 1 cm</t>
  </si>
  <si>
    <t>** czasowe dopuszczenie</t>
  </si>
  <si>
    <t xml:space="preserve">W 100 ml: tłuszcz 4,0 g, w tym: kw. tł. nasycone 1,7 g, TG średniołancuchowe 1,6 g, kw. tł. jednonienasycone 1,1 g, kw. tł. wielonienasycone 0,7 g, LCPUFA (DHA 14,5 mg, ARA 14,5 mg), kw. linolowy 0,56 g, kw. linolenowy 76,9 mg, weglowodany 8,1 g, w tym: cukry 4,2 g, w tym: laktoza 3,7 g, białko 2,9 g, sól 0,13 g, witaminy, skł. mineralne, cholina 19,94 mg, inozytol 19,94 mg, tauryna 6,34 mg, karnityna 3,12 mg, nukleotydy 2,44 mg. Osmolarność 271 mOsm/l. 40% MCT, Ca/P w optymalnym stosunku 1,5:1 </t>
  </si>
  <si>
    <t>70 ml</t>
  </si>
  <si>
    <t>Mleko modyfikowane w płynie dla wcześniaków i niemowląt o bardzo małej masie urodzeniowej do stosowania w szpitalu; płyn, butelka</t>
  </si>
  <si>
    <t>Dieta wysokokaloryczna (1,3 kcal/ml), bogatoresztkowa stosowana w niewydolności wątroby; Białko (wysoka zawartość aminokwasów rozgałęzionych, niska zawartość aminokwasów aromatycznych): soja, mleko (kazeina); aminokwasy, tłuszcze (22% MCT): MCT, olej sojowy, olej rzepakowy; węglowodany: maltodekstryny; błonnik: polisacharydy soi, nie zawiera glutenu, klinicznie wolny od laktozy; skł. min.; pierw. śladowe; wit.,</t>
  </si>
  <si>
    <t xml:space="preserve">Gotowy do użycia, przeznaczony do żywienia dojelitowego przez zgłębnik; w worku zabezpieczonym samozasklepiającą się membraną </t>
  </si>
  <si>
    <t xml:space="preserve"> dichlorowodorek octenidyny</t>
  </si>
  <si>
    <t>0,1 %, 250 ml</t>
  </si>
  <si>
    <t>płyn do płukania jamy ustnej, butelka</t>
  </si>
  <si>
    <t>hydrolizat białka serwatkowego z mleka, oleje roślinne (palmowy z certyfikowanych upraw, rzepakowy, słonecznikowy, wysokooleinowy słonecznikowy, kokosowy), syrop glukozowy w proszku, maltodekstryna, galaktooligosacharydy z mleka (9,17 %),  laktoza z mleka, fruktooligosacharydy (0,59 %), olej rybi, chlorek choliny, olej z Mortierella alpina, inozytol, tauryna, L-karnityna, nukleotydy , emulgator (lecytyny z soi), kwas foliowy, jod, mangan, selen, przeciwutleniacz (palmitynian askorbylu), witamini i skł. mineralne</t>
  </si>
  <si>
    <t xml:space="preserve">W 100 g proszku: Wartość energetyczna 2015 kJ
Wartość energetyczna 481 kcal , Tłuszcz w tym: 25 g -kwasy nasycone 11 g -kwasy jednonienasycone 9,7 g -kwasy wielonienasycone 4 g ,Węglowodany, w tym: 52 g cukry 24 g, Błonnik 4,1 g, Białko 11 g
</t>
  </si>
  <si>
    <t xml:space="preserve">proszek; 400 g; </t>
  </si>
  <si>
    <t>Klarowny węglowodanowy preparat płynny zawiera fruktozę i substancje słodzące, do przedoperacyjnego postępowania dietetycznego u pacjentów chirurgicznych, zmniejsza pooperacyjną insulinooporność, nie zawiera glutenu, laktozy i błonnika</t>
  </si>
  <si>
    <t>100ml zawiera: 12,6 g węglowodanów, składniki mineralne: 50mg sodu, 122 mg potasu, 6 mg chloru, 6 mg wapnia, 1 mg fosforu, 1 mg magnezu; 50 kcal/215 kJ; 240 mOsmol/l</t>
  </si>
  <si>
    <t>kartonik typu tetra 200 ml</t>
  </si>
  <si>
    <t>Dieta kompletna, normokaloryczna (1 kcal/1ml), bezresztkowa; zawiera mieszaninę wolnych aminokwasów i krótkołańcuchowych peptydów, węglowodany (maltodekstryna), witaminy i składniki mineralne; o niskiej zawartości tłuszczu. Klinicznie wolna od laktozy, bezglutenowa, bezresztkowa*</t>
  </si>
  <si>
    <t>100 ml płynu zawiera: 4,0 g białka; 17,6 g węglowodanów; 1,7 g tłuszczu; składniki mineralne i witaminy oraz 37 mg choliny, 10 mg tauryny; 100 kcal; 455 mOsm/l</t>
  </si>
  <si>
    <t xml:space="preserve">100 g proszku zawiera 87,2 g białka; 1,6 g tłuszczów; 1,2 g węglowodanów oraz składniki mineralne: 110 mg sodu, 140 mg potasu, 180 mg chloru, 1350 mg wapnia, 700 mg fosforu i do 20 mg magnezu. Wartość energetyczna 100 g proszku: 368 kcal. </t>
  </si>
  <si>
    <t>225g</t>
  </si>
  <si>
    <t xml:space="preserve">Dieta cząstkowa o dużej zawartości białka  oraz wapnia  i małej zawartości tłuszczu. Zawiera związki mineralne. Preparat bezglutenowy. Proszek; puszka </t>
  </si>
  <si>
    <t>Bogatoenergetyczny (384 kcal) preparat odżywczy otrzym. w wyniku enzym. hydrolizy skrobi kukurydzianej zaw. maltodekstryny (88,8%), maltozę (4,3%) i glukozę (1,9%) nie zawiera sacharozy, fruktozy, galaktozy i laktozy</t>
  </si>
  <si>
    <t>400 g</t>
  </si>
  <si>
    <t>proszek</t>
  </si>
  <si>
    <r>
      <t xml:space="preserve">Dieta kompletna, hiperkaloryczna (1,5 kcal/1ml), zawiera białko (kazeina, </t>
    </r>
    <r>
      <rPr>
        <b/>
        <sz val="8"/>
        <rFont val="Arial"/>
        <family val="2"/>
      </rPr>
      <t>serwatka, soja, groch</t>
    </r>
    <r>
      <rPr>
        <sz val="8"/>
        <rFont val="Arial"/>
        <family val="2"/>
      </rPr>
      <t xml:space="preserve">), tłuszcz </t>
    </r>
    <r>
      <rPr>
        <b/>
        <sz val="8"/>
        <rFont val="Arial"/>
        <family val="2"/>
      </rPr>
      <t>( LCT, MCT, omega-3 i omega-6</t>
    </r>
    <r>
      <rPr>
        <sz val="8"/>
        <rFont val="Arial"/>
        <family val="2"/>
      </rPr>
      <t>), węglowodany (maltodekstryna), witaminy i składniki mineralne (wysoka zaw.Fe). Klinicznie wolna od laktozy, bezglutenowa, bezresztkowa.*</t>
    </r>
  </si>
  <si>
    <r>
      <t xml:space="preserve">100 ml płynu zawiera: 6 g białka, 18,5 g węglowodanów, 5,8 g tłuszczu (w tym kwasy nasycone </t>
    </r>
    <r>
      <rPr>
        <b/>
        <sz val="8"/>
        <rFont val="Arial"/>
        <family val="2"/>
      </rPr>
      <t>1,5 g, wielonienasycone 1,1 g</t>
    </r>
    <r>
      <rPr>
        <sz val="8"/>
        <rFont val="Arial"/>
        <family val="2"/>
      </rPr>
      <t xml:space="preserve">); składniki mineralne, </t>
    </r>
    <r>
      <rPr>
        <b/>
        <sz val="8"/>
        <rFont val="Arial"/>
        <family val="2"/>
      </rPr>
      <t>karotenoidy 0,30 g;</t>
    </r>
    <r>
      <rPr>
        <sz val="8"/>
        <rFont val="Arial"/>
        <family val="2"/>
      </rPr>
      <t xml:space="preserve"> 55 mg choliny, witaminy; 150 kcal; </t>
    </r>
    <r>
      <rPr>
        <b/>
        <sz val="8"/>
        <rFont val="Arial"/>
        <family val="2"/>
      </rPr>
      <t>360</t>
    </r>
    <r>
      <rPr>
        <sz val="8"/>
        <rFont val="Arial"/>
        <family val="2"/>
      </rPr>
      <t xml:space="preserve"> mOsm/l. </t>
    </r>
  </si>
  <si>
    <t>Dieta kompletna, wysokobiałkowa, bogatoresztkowa, hiperkaloryczna (1,28 kcal/ml), kazeina maltodekstryny, tłuszcze wyłącznie LCT, klinicznie wolna od laktozy, bezglutenowa.*</t>
  </si>
  <si>
    <t>100 ml płynu zawiera: 7,5 g białka;15,4 g węglowodanów; 3,7g tłuszczu; składniki mineralne i witaminy oraz 46 mg choliny; 128 kcal; 270 mOsm/l</t>
  </si>
  <si>
    <t>*wymagany jeden producent</t>
  </si>
  <si>
    <r>
      <rPr>
        <b/>
        <sz val="11"/>
        <rFont val="Times New Roman"/>
        <family val="1"/>
      </rPr>
      <t xml:space="preserve">Dostawa różnych produktów do Apteki Szpitala Uniwersyteckiego w Krakowie  </t>
    </r>
    <r>
      <rPr>
        <sz val="11"/>
        <color indexed="10"/>
        <rFont val="Times New Roman"/>
        <family val="1"/>
      </rPr>
      <t xml:space="preserve">
</t>
    </r>
  </si>
  <si>
    <t>DFP.271.155.2020.SP</t>
  </si>
  <si>
    <r>
      <t xml:space="preserve">Średnia zawartość w 100 ml: energia 130 kcal, białko (12%) 4 g w tym rozgałęzione aminokwasy 44% 1,93 g; węglowodany </t>
    </r>
    <r>
      <rPr>
        <sz val="8"/>
        <rFont val="Arial"/>
        <family val="2"/>
      </rPr>
      <t>(53,5%) 17,9 g w tym: cukier 0,73 g, laktoza ≤0,01 g, tłuszcze (33%) 4,7 g w tym: SFA 2,0 g, MUFA 1,4 g, PUFA 1,3 g, MCT 1,7 g, Błonnik 1,0 g, Woda 78 ml; cholina 28 mg, 330 mOsm/l; 500 ml</t>
    </r>
  </si>
  <si>
    <t xml:space="preserve">
Nazwa handlowa:
Dawka: 
Postać / Opakowanie:
</t>
  </si>
  <si>
    <t>Oświadczamy, że zamówienie będziemy wykonywać do czasu wyczerpania kwoty wynagrodzenia umownego, nie dłużej jednak niż przez 6 miesięcy od dnia zawarcia umowy.</t>
  </si>
  <si>
    <t xml:space="preserve"> sztuk</t>
  </si>
  <si>
    <t>Wytwórca</t>
  </si>
  <si>
    <t>Kod EAN (jeżeli dotyczy)</t>
  </si>
  <si>
    <t>Producent</t>
  </si>
  <si>
    <t xml:space="preserve"> Producent</t>
  </si>
  <si>
    <t>Oświadczamy, że oferowane przez nas w części części: 1- 9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t>
  </si>
  <si>
    <r>
      <t xml:space="preserve">Opakowanie PACK </t>
    </r>
    <r>
      <rPr>
        <sz val="11"/>
        <color indexed="10"/>
        <rFont val="Times New Roman"/>
        <family val="1"/>
      </rPr>
      <t>lub Butelka OpTri</t>
    </r>
    <r>
      <rPr>
        <sz val="11"/>
        <rFont val="Times New Roman"/>
        <family val="1"/>
      </rPr>
      <t>, 1000ml</t>
    </r>
  </si>
  <si>
    <r>
      <t>Opakowanie PACK</t>
    </r>
    <r>
      <rPr>
        <sz val="11"/>
        <color indexed="10"/>
        <rFont val="Times New Roman"/>
        <family val="1"/>
      </rPr>
      <t xml:space="preserve"> lub butelka OpTri,</t>
    </r>
    <r>
      <rPr>
        <sz val="11"/>
        <rFont val="Times New Roman"/>
        <family val="1"/>
      </rPr>
      <t xml:space="preserve"> 1000ml</t>
    </r>
  </si>
  <si>
    <r>
      <t xml:space="preserve">Opakowanie PACK lub </t>
    </r>
    <r>
      <rPr>
        <sz val="11"/>
        <color indexed="10"/>
        <rFont val="Times New Roman"/>
        <family val="1"/>
      </rPr>
      <t>butelka OpTri</t>
    </r>
    <r>
      <rPr>
        <sz val="11"/>
        <rFont val="Times New Roman"/>
        <family val="1"/>
      </rPr>
      <t>, 500ml</t>
    </r>
  </si>
  <si>
    <r>
      <t xml:space="preserve">roztwór do infuzji, fiol. </t>
    </r>
    <r>
      <rPr>
        <sz val="11"/>
        <color indexed="10"/>
        <rFont val="Times New Roman"/>
        <family val="1"/>
      </rPr>
      <t>lub opakowanie wyposażone w dwa róznej wielkości porty</t>
    </r>
  </si>
</sst>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
    <numFmt numFmtId="183" formatCode="_-* #,##0.000\ _z_ł_-;\-* #,##0.000\ _z_ł_-;_-* &quot;-&quot;??\ _z_ł_-;_-@_-"/>
    <numFmt numFmtId="184" formatCode="_-* #,##0.0\ _z_ł_-;\-* #,##0.0\ _z_ł_-;_-* &quot;-&quot;??\ _z_ł_-;_-@_-"/>
    <numFmt numFmtId="185" formatCode="[$-415]General"/>
    <numFmt numFmtId="186" formatCode="&quot; &quot;#,##0&quot;    &quot;;&quot;-&quot;#,##0&quot;    &quot;;&quot; -&quot;00&quot;    &quot;;&quot; &quot;@&quot; &quot;"/>
  </numFmts>
  <fonts count="53">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b/>
      <strike/>
      <sz val="11"/>
      <color indexed="8"/>
      <name val="Times New Roman"/>
      <family val="1"/>
    </font>
    <font>
      <sz val="8"/>
      <name val="Arial"/>
      <family val="2"/>
    </font>
    <font>
      <sz val="11"/>
      <color indexed="8"/>
      <name val="Czcionka tekstu podstawowego"/>
      <family val="0"/>
    </font>
    <font>
      <b/>
      <sz val="8"/>
      <name val="Arial"/>
      <family val="2"/>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trike/>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trike/>
      <sz val="11"/>
      <color theme="1"/>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3"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8" fillId="32" borderId="0" applyNumberFormat="0" applyBorder="0" applyAlignment="0" applyProtection="0"/>
  </cellStyleXfs>
  <cellXfs count="112">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68"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71"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vertical="top"/>
      <protection locked="0"/>
    </xf>
    <xf numFmtId="44" fontId="4" fillId="0" borderId="0" xfId="71"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right" vertical="top" wrapText="1"/>
      <protection locked="0"/>
    </xf>
    <xf numFmtId="3" fontId="4" fillId="0" borderId="0" xfId="0" applyNumberFormat="1" applyFont="1" applyFill="1" applyAlignment="1" applyProtection="1">
      <alignment horizontal="right" vertical="top" wrapText="1"/>
      <protection locked="0"/>
    </xf>
    <xf numFmtId="3" fontId="5" fillId="0" borderId="11" xfId="46" applyNumberFormat="1" applyFont="1" applyFill="1" applyBorder="1" applyAlignment="1" applyProtection="1">
      <alignment horizontal="left" vertical="top" wrapText="1"/>
      <protection locked="0"/>
    </xf>
    <xf numFmtId="3" fontId="49" fillId="33" borderId="10" xfId="46" applyNumberFormat="1" applyFont="1" applyFill="1" applyBorder="1" applyAlignment="1" applyProtection="1">
      <alignment horizontal="left" vertical="top" wrapText="1"/>
      <protection locked="0"/>
    </xf>
    <xf numFmtId="0" fontId="49" fillId="33" borderId="10" xfId="0" applyFont="1" applyFill="1" applyBorder="1" applyAlignment="1" applyProtection="1">
      <alignment horizontal="left" vertical="top" wrapText="1"/>
      <protection locked="0"/>
    </xf>
    <xf numFmtId="0" fontId="50" fillId="33" borderId="12" xfId="0" applyFont="1" applyFill="1" applyBorder="1" applyAlignment="1" applyProtection="1">
      <alignment horizontal="left" vertical="top" wrapText="1"/>
      <protection locked="0"/>
    </xf>
    <xf numFmtId="0" fontId="50" fillId="33" borderId="0" xfId="0" applyFont="1" applyFill="1" applyAlignment="1" applyProtection="1">
      <alignment horizontal="left" vertical="top" wrapText="1"/>
      <protection locked="0"/>
    </xf>
    <xf numFmtId="3" fontId="50" fillId="33" borderId="0" xfId="0" applyNumberFormat="1" applyFont="1" applyFill="1" applyAlignment="1" applyProtection="1">
      <alignment horizontal="right" vertical="top" wrapText="1"/>
      <protection locked="0"/>
    </xf>
    <xf numFmtId="0" fontId="50" fillId="33" borderId="0" xfId="0" applyFont="1" applyFill="1" applyAlignment="1" applyProtection="1">
      <alignment horizontal="left" vertical="top"/>
      <protection locked="0"/>
    </xf>
    <xf numFmtId="3" fontId="50" fillId="33" borderId="0" xfId="0" applyNumberFormat="1" applyFont="1" applyFill="1" applyAlignment="1" applyProtection="1">
      <alignment horizontal="left" vertical="top" wrapText="1"/>
      <protection locked="0"/>
    </xf>
    <xf numFmtId="3" fontId="49" fillId="33" borderId="11" xfId="46" applyNumberFormat="1" applyFont="1" applyFill="1" applyBorder="1" applyAlignment="1" applyProtection="1">
      <alignment horizontal="left" vertical="top" wrapText="1"/>
      <protection locked="0"/>
    </xf>
    <xf numFmtId="0" fontId="51" fillId="33" borderId="0" xfId="0" applyFont="1" applyFill="1" applyAlignment="1" applyProtection="1">
      <alignment horizontal="left" vertical="top" wrapText="1"/>
      <protection locked="0"/>
    </xf>
    <xf numFmtId="0" fontId="51" fillId="33" borderId="0" xfId="0" applyFont="1" applyFill="1" applyAlignment="1" applyProtection="1">
      <alignment horizontal="left" vertical="top"/>
      <protection locked="0"/>
    </xf>
    <xf numFmtId="0" fontId="50" fillId="33" borderId="0" xfId="0" applyFont="1" applyFill="1" applyAlignment="1" applyProtection="1">
      <alignment horizontal="right" vertical="top"/>
      <protection locked="0"/>
    </xf>
    <xf numFmtId="9" fontId="50" fillId="33" borderId="0" xfId="0" applyNumberFormat="1" applyFont="1" applyFill="1" applyAlignment="1" applyProtection="1">
      <alignment horizontal="left" vertical="top" wrapText="1"/>
      <protection locked="0"/>
    </xf>
    <xf numFmtId="0" fontId="49" fillId="33" borderId="0" xfId="0" applyFont="1" applyFill="1" applyAlignment="1" applyProtection="1">
      <alignment horizontal="left" vertical="top" wrapText="1"/>
      <protection locked="0"/>
    </xf>
    <xf numFmtId="0" fontId="49" fillId="33" borderId="0" xfId="0" applyFont="1" applyFill="1" applyBorder="1" applyAlignment="1" applyProtection="1">
      <alignment horizontal="left" vertical="top" wrapText="1"/>
      <protection locked="0"/>
    </xf>
    <xf numFmtId="3" fontId="50" fillId="33" borderId="0" xfId="0" applyNumberFormat="1" applyFont="1" applyFill="1" applyBorder="1" applyAlignment="1" applyProtection="1">
      <alignment horizontal="left" vertical="top" wrapText="1"/>
      <protection locked="0"/>
    </xf>
    <xf numFmtId="0" fontId="50" fillId="33" borderId="0" xfId="0" applyFont="1" applyFill="1" applyBorder="1" applyAlignment="1" applyProtection="1">
      <alignment horizontal="left" vertical="top" wrapText="1"/>
      <protection locked="0"/>
    </xf>
    <xf numFmtId="0" fontId="49" fillId="33" borderId="0" xfId="0" applyFont="1" applyFill="1" applyBorder="1" applyAlignment="1" applyProtection="1">
      <alignment horizontal="left" vertical="top"/>
      <protection locked="0"/>
    </xf>
    <xf numFmtId="168" fontId="50" fillId="33" borderId="0" xfId="0" applyNumberFormat="1" applyFont="1" applyFill="1" applyBorder="1" applyAlignment="1" applyProtection="1">
      <alignment horizontal="left" vertical="top" wrapText="1"/>
      <protection locked="0"/>
    </xf>
    <xf numFmtId="3" fontId="50" fillId="33" borderId="0" xfId="0" applyNumberFormat="1" applyFont="1" applyFill="1" applyBorder="1" applyAlignment="1" applyProtection="1">
      <alignment horizontal="right" vertical="top" wrapText="1"/>
      <protection locked="0"/>
    </xf>
    <xf numFmtId="0" fontId="49" fillId="33" borderId="11" xfId="0" applyFont="1" applyFill="1" applyBorder="1" applyAlignment="1" applyProtection="1">
      <alignment horizontal="left" vertical="top" wrapText="1"/>
      <protection locked="0"/>
    </xf>
    <xf numFmtId="3" fontId="49" fillId="33" borderId="0" xfId="0" applyNumberFormat="1" applyFont="1" applyFill="1" applyAlignment="1" applyProtection="1">
      <alignment horizontal="left" vertical="top"/>
      <protection locked="0"/>
    </xf>
    <xf numFmtId="3" fontId="49" fillId="33" borderId="0" xfId="0" applyNumberFormat="1" applyFont="1" applyFill="1" applyAlignment="1" applyProtection="1">
      <alignment horizontal="left" vertical="top" wrapText="1"/>
      <protection locked="0"/>
    </xf>
    <xf numFmtId="3" fontId="49" fillId="33" borderId="0" xfId="0" applyNumberFormat="1" applyFont="1" applyFill="1" applyAlignment="1" applyProtection="1">
      <alignment horizontal="right" vertical="top" wrapText="1"/>
      <protection locked="0"/>
    </xf>
    <xf numFmtId="4" fontId="50" fillId="33" borderId="10" xfId="0" applyNumberFormat="1" applyFont="1" applyFill="1" applyBorder="1" applyAlignment="1" applyProtection="1">
      <alignment horizontal="left" vertical="top" wrapText="1" shrinkToFit="1"/>
      <protection locked="0"/>
    </xf>
    <xf numFmtId="1" fontId="50" fillId="33" borderId="10" xfId="0" applyNumberFormat="1" applyFont="1" applyFill="1" applyBorder="1" applyAlignment="1" applyProtection="1">
      <alignment horizontal="left" vertical="top" wrapText="1" shrinkToFit="1"/>
      <protection locked="0"/>
    </xf>
    <xf numFmtId="44" fontId="50" fillId="33" borderId="10" xfId="0" applyNumberFormat="1"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center" vertical="center" wrapText="1" shrinkToFit="1"/>
      <protection locked="0"/>
    </xf>
    <xf numFmtId="0" fontId="4" fillId="0" borderId="12" xfId="0" applyFont="1" applyFill="1" applyBorder="1" applyAlignment="1" applyProtection="1">
      <alignment horizontal="center" vertical="center" wrapText="1"/>
      <protection locked="0"/>
    </xf>
    <xf numFmtId="3" fontId="4" fillId="0" borderId="10" xfId="46" applyNumberFormat="1" applyFont="1" applyFill="1" applyBorder="1" applyAlignment="1">
      <alignment horizontal="center" vertical="center" wrapText="1"/>
    </xf>
    <xf numFmtId="3" fontId="5" fillId="0" borderId="10" xfId="46" applyNumberFormat="1" applyFont="1" applyFill="1" applyBorder="1" applyAlignment="1">
      <alignment horizontal="right" vertical="top" wrapText="1"/>
    </xf>
    <xf numFmtId="3" fontId="4" fillId="0" borderId="10" xfId="0" applyNumberFormat="1" applyFont="1" applyFill="1" applyBorder="1" applyAlignment="1" applyProtection="1">
      <alignment horizontal="center" vertical="center" wrapText="1" shrinkToFit="1"/>
      <protection locked="0"/>
    </xf>
    <xf numFmtId="175" fontId="4" fillId="0" borderId="10" xfId="42" applyNumberFormat="1" applyFont="1" applyFill="1" applyBorder="1" applyAlignment="1" applyProtection="1">
      <alignment horizontal="center" vertical="center" wrapText="1" shrinkToFit="1"/>
      <protection locked="0"/>
    </xf>
    <xf numFmtId="3" fontId="4" fillId="0" borderId="10" xfId="46" applyNumberFormat="1" applyFont="1" applyFill="1" applyBorder="1" applyAlignment="1">
      <alignment horizontal="right" vertical="center" wrapText="1"/>
    </xf>
    <xf numFmtId="3" fontId="4" fillId="0" borderId="12"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50" fillId="33" borderId="12" xfId="0" applyFont="1" applyFill="1" applyBorder="1" applyAlignment="1" applyProtection="1">
      <alignment horizontal="center" vertical="center" wrapText="1"/>
      <protection locked="0"/>
    </xf>
    <xf numFmtId="0" fontId="50" fillId="33"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3" fontId="49" fillId="33" borderId="11" xfId="46" applyNumberFormat="1" applyFont="1" applyFill="1" applyBorder="1" applyAlignment="1" applyProtection="1">
      <alignment horizontal="center" vertical="center" wrapText="1"/>
      <protection locked="0"/>
    </xf>
    <xf numFmtId="3" fontId="50" fillId="33" borderId="12" xfId="0" applyNumberFormat="1"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52"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0" fillId="0" borderId="0" xfId="0" applyFont="1" applyFill="1" applyAlignment="1">
      <alignment horizontal="justify" vertical="top" wrapText="1"/>
    </xf>
    <xf numFmtId="0" fontId="4" fillId="0" borderId="0" xfId="0" applyFont="1" applyFill="1" applyBorder="1" applyAlignment="1" applyProtection="1">
      <alignment horizontal="left" vertical="top" wrapText="1"/>
      <protection locked="0"/>
    </xf>
    <xf numFmtId="0" fontId="0" fillId="0" borderId="0" xfId="0" applyAlignment="1">
      <alignment vertical="top" wrapText="1"/>
    </xf>
    <xf numFmtId="0" fontId="4" fillId="0" borderId="0" xfId="0" applyFont="1" applyFill="1" applyBorder="1" applyAlignment="1" applyProtection="1">
      <alignment horizontal="justify" vertical="justify" wrapText="1"/>
      <protection locked="0"/>
    </xf>
    <xf numFmtId="0" fontId="4" fillId="0" borderId="0" xfId="0" applyFont="1" applyFill="1" applyAlignment="1" applyProtection="1">
      <alignment horizontal="justify" vertical="justify"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52" fillId="0" borderId="0"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0" fillId="0" borderId="0" xfId="0" applyAlignment="1">
      <alignment horizontal="left" vertical="top" wrapText="1"/>
    </xf>
    <xf numFmtId="0" fontId="4" fillId="0" borderId="0" xfId="0" applyFont="1" applyFill="1" applyAlignment="1" applyProtection="1">
      <alignment horizontal="justify" vertical="top" wrapText="1"/>
      <protection locked="0"/>
    </xf>
    <xf numFmtId="49" fontId="4" fillId="0" borderId="13" xfId="0" applyNumberFormat="1" applyFont="1" applyFill="1" applyBorder="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50" fillId="33" borderId="0" xfId="0" applyFont="1" applyFill="1" applyAlignment="1" applyProtection="1">
      <alignment horizontal="left" vertical="top" wrapText="1"/>
      <protection locked="0"/>
    </xf>
    <xf numFmtId="44" fontId="50" fillId="33" borderId="11" xfId="0" applyNumberFormat="1" applyFont="1" applyFill="1" applyBorder="1" applyAlignment="1" applyProtection="1">
      <alignment horizontal="left" vertical="top" wrapText="1"/>
      <protection locked="0"/>
    </xf>
    <xf numFmtId="44" fontId="50" fillId="33" borderId="12" xfId="0" applyNumberFormat="1" applyFont="1" applyFill="1" applyBorder="1" applyAlignment="1" applyProtection="1">
      <alignment horizontal="left" vertical="top" wrapText="1"/>
      <protection locked="0"/>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11" xfId="44"/>
    <cellStyle name="Dziesiętny 2" xfId="45"/>
    <cellStyle name="Dziesiętny 3" xfId="46"/>
    <cellStyle name="Dziesiętny 4" xfId="47"/>
    <cellStyle name="Dziesiętny 5" xfId="48"/>
    <cellStyle name="Hyperlink" xfId="49"/>
    <cellStyle name="Komórka połączona" xfId="50"/>
    <cellStyle name="Komórka zaznaczona" xfId="51"/>
    <cellStyle name="Nagłówek 1" xfId="52"/>
    <cellStyle name="Nagłówek 2" xfId="53"/>
    <cellStyle name="Nagłówek 3" xfId="54"/>
    <cellStyle name="Nagłówek 4" xfId="55"/>
    <cellStyle name="Neutralne" xfId="56"/>
    <cellStyle name="Normalny 2" xfId="57"/>
    <cellStyle name="Normalny 2 2" xfId="58"/>
    <cellStyle name="Normalny 3" xfId="59"/>
    <cellStyle name="Normalny 4" xfId="60"/>
    <cellStyle name="Normalny 7" xfId="61"/>
    <cellStyle name="Normalny 8" xfId="62"/>
    <cellStyle name="Obliczenia" xfId="63"/>
    <cellStyle name="Followed Hyperlink" xfId="64"/>
    <cellStyle name="Percent" xfId="65"/>
    <cellStyle name="Suma" xfId="66"/>
    <cellStyle name="Tekst objaśnienia" xfId="67"/>
    <cellStyle name="Tekst ostrzeżenia" xfId="68"/>
    <cellStyle name="Tytuł" xfId="69"/>
    <cellStyle name="Uwaga" xfId="70"/>
    <cellStyle name="Currency" xfId="71"/>
    <cellStyle name="Currency [0]" xfId="72"/>
    <cellStyle name="Walutowy 2" xfId="73"/>
    <cellStyle name="Walutowy 3" xfId="74"/>
    <cellStyle name="Złe"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63"/>
  <sheetViews>
    <sheetView showGridLines="0" tabSelected="1" zoomScale="87" zoomScaleNormal="87" zoomScaleSheetLayoutView="85" zoomScalePageLayoutView="115" workbookViewId="0" topLeftCell="A1">
      <selection activeCell="C38" sqref="C38:E38"/>
    </sheetView>
  </sheetViews>
  <sheetFormatPr defaultColWidth="9.00390625" defaultRowHeight="12.75"/>
  <cols>
    <col min="1" max="1" width="9.125" style="9" customWidth="1"/>
    <col min="2" max="2" width="6.125" style="9" customWidth="1"/>
    <col min="3" max="4" width="30.00390625" style="9" customWidth="1"/>
    <col min="5" max="5" width="41.625" style="19" customWidth="1"/>
    <col min="6" max="7" width="9.125" style="9" customWidth="1"/>
    <col min="8" max="8" width="31.00390625" style="9" customWidth="1"/>
    <col min="9" max="9" width="9.125" style="9" customWidth="1"/>
    <col min="10" max="10" width="26.75390625" style="9" customWidth="1"/>
    <col min="11" max="12" width="16.125" style="9" customWidth="1"/>
    <col min="13" max="16384" width="9.125" style="9" customWidth="1"/>
  </cols>
  <sheetData>
    <row r="1" ht="15">
      <c r="E1" s="7" t="s">
        <v>60</v>
      </c>
    </row>
    <row r="2" spans="3:5" ht="15">
      <c r="C2" s="18"/>
      <c r="D2" s="18" t="s">
        <v>58</v>
      </c>
      <c r="E2" s="18"/>
    </row>
    <row r="4" spans="3:4" ht="15">
      <c r="C4" s="9" t="s">
        <v>49</v>
      </c>
      <c r="D4" s="9" t="s">
        <v>185</v>
      </c>
    </row>
    <row r="6" spans="3:5" ht="61.5" customHeight="1">
      <c r="C6" s="9" t="s">
        <v>48</v>
      </c>
      <c r="D6" s="96" t="s">
        <v>184</v>
      </c>
      <c r="E6" s="96"/>
    </row>
    <row r="8" spans="3:5" ht="15">
      <c r="C8" s="21" t="s">
        <v>44</v>
      </c>
      <c r="D8" s="97"/>
      <c r="E8" s="98"/>
    </row>
    <row r="9" spans="3:5" ht="15">
      <c r="C9" s="21" t="s">
        <v>50</v>
      </c>
      <c r="D9" s="99"/>
      <c r="E9" s="100"/>
    </row>
    <row r="10" spans="3:5" ht="15">
      <c r="C10" s="21" t="s">
        <v>43</v>
      </c>
      <c r="D10" s="89"/>
      <c r="E10" s="90"/>
    </row>
    <row r="11" spans="3:5" ht="15">
      <c r="C11" s="21" t="s">
        <v>52</v>
      </c>
      <c r="D11" s="89"/>
      <c r="E11" s="90"/>
    </row>
    <row r="12" spans="3:5" ht="15">
      <c r="C12" s="21" t="s">
        <v>53</v>
      </c>
      <c r="D12" s="89"/>
      <c r="E12" s="90"/>
    </row>
    <row r="13" spans="3:5" ht="15">
      <c r="C13" s="21" t="s">
        <v>54</v>
      </c>
      <c r="D13" s="89"/>
      <c r="E13" s="90"/>
    </row>
    <row r="14" spans="3:5" ht="15">
      <c r="C14" s="21" t="s">
        <v>55</v>
      </c>
      <c r="D14" s="89"/>
      <c r="E14" s="90"/>
    </row>
    <row r="15" spans="3:5" ht="15">
      <c r="C15" s="21" t="s">
        <v>56</v>
      </c>
      <c r="D15" s="89"/>
      <c r="E15" s="90"/>
    </row>
    <row r="16" spans="3:5" ht="15">
      <c r="C16" s="21" t="s">
        <v>57</v>
      </c>
      <c r="D16" s="89"/>
      <c r="E16" s="90"/>
    </row>
    <row r="17" spans="4:5" ht="15">
      <c r="D17" s="6"/>
      <c r="E17" s="22"/>
    </row>
    <row r="18" spans="3:5" ht="15">
      <c r="C18" s="85" t="s">
        <v>51</v>
      </c>
      <c r="D18" s="92"/>
      <c r="E18" s="23"/>
    </row>
    <row r="19" spans="4:5" ht="15">
      <c r="D19" s="1"/>
      <c r="E19" s="23"/>
    </row>
    <row r="20" spans="3:5" ht="21" customHeight="1">
      <c r="C20" s="5" t="s">
        <v>17</v>
      </c>
      <c r="D20" s="24" t="s">
        <v>0</v>
      </c>
      <c r="E20" s="6"/>
    </row>
    <row r="21" spans="3:5" ht="15">
      <c r="C21" s="21" t="s">
        <v>23</v>
      </c>
      <c r="D21" s="25">
        <f>'część 1'!H$6</f>
        <v>0</v>
      </c>
      <c r="E21" s="26"/>
    </row>
    <row r="22" spans="3:5" ht="15">
      <c r="C22" s="21" t="s">
        <v>24</v>
      </c>
      <c r="D22" s="25">
        <f>'część 2'!H$6</f>
        <v>0</v>
      </c>
      <c r="E22" s="26"/>
    </row>
    <row r="23" spans="3:5" ht="15">
      <c r="C23" s="21" t="s">
        <v>25</v>
      </c>
      <c r="D23" s="25">
        <f>'część 3'!H$6</f>
        <v>0</v>
      </c>
      <c r="E23" s="26"/>
    </row>
    <row r="24" spans="3:5" ht="15">
      <c r="C24" s="21" t="s">
        <v>26</v>
      </c>
      <c r="D24" s="25">
        <f>'część 4'!H$6</f>
        <v>0</v>
      </c>
      <c r="E24" s="26"/>
    </row>
    <row r="25" spans="3:5" ht="15">
      <c r="C25" s="21" t="s">
        <v>27</v>
      </c>
      <c r="D25" s="25">
        <f>'część 5'!H$6</f>
        <v>0</v>
      </c>
      <c r="E25" s="26"/>
    </row>
    <row r="26" spans="3:5" ht="15">
      <c r="C26" s="21" t="s">
        <v>28</v>
      </c>
      <c r="D26" s="25">
        <f>'część 6'!H$6</f>
        <v>0</v>
      </c>
      <c r="E26" s="26"/>
    </row>
    <row r="27" spans="3:5" ht="15">
      <c r="C27" s="21" t="s">
        <v>29</v>
      </c>
      <c r="D27" s="25">
        <f>'część 7'!H$6</f>
        <v>0</v>
      </c>
      <c r="E27" s="26"/>
    </row>
    <row r="28" spans="3:5" ht="15">
      <c r="C28" s="21" t="s">
        <v>30</v>
      </c>
      <c r="D28" s="25">
        <f>'część 8'!H$6</f>
        <v>0</v>
      </c>
      <c r="E28" s="26"/>
    </row>
    <row r="29" spans="3:5" ht="15">
      <c r="C29" s="21" t="s">
        <v>31</v>
      </c>
      <c r="D29" s="25">
        <f>'część 9'!H$6</f>
        <v>0</v>
      </c>
      <c r="E29" s="26"/>
    </row>
    <row r="30" spans="3:5" ht="15">
      <c r="C30" s="21" t="s">
        <v>32</v>
      </c>
      <c r="D30" s="25">
        <f>'część 10'!H$6</f>
        <v>0</v>
      </c>
      <c r="E30" s="26"/>
    </row>
    <row r="31" spans="3:5" ht="15">
      <c r="C31" s="21" t="s">
        <v>33</v>
      </c>
      <c r="D31" s="25">
        <f>'część 11'!H$6</f>
        <v>0</v>
      </c>
      <c r="E31" s="26"/>
    </row>
    <row r="32" spans="3:5" ht="15">
      <c r="C32" s="21" t="s">
        <v>34</v>
      </c>
      <c r="D32" s="25">
        <f>'część 12'!H$6</f>
        <v>0</v>
      </c>
      <c r="E32" s="26"/>
    </row>
    <row r="33" spans="3:5" ht="15">
      <c r="C33" s="21" t="s">
        <v>35</v>
      </c>
      <c r="D33" s="25">
        <f>'część 13'!H$6</f>
        <v>0</v>
      </c>
      <c r="E33" s="26"/>
    </row>
    <row r="34" spans="3:5" ht="15">
      <c r="C34" s="21" t="s">
        <v>36</v>
      </c>
      <c r="D34" s="25">
        <f>'część 14'!H$6</f>
        <v>0</v>
      </c>
      <c r="E34" s="26"/>
    </row>
    <row r="35" spans="4:5" ht="15">
      <c r="D35" s="37"/>
      <c r="E35" s="26"/>
    </row>
    <row r="36" spans="3:5" ht="72.75" customHeight="1">
      <c r="C36" s="85" t="s">
        <v>83</v>
      </c>
      <c r="D36" s="86"/>
      <c r="E36" s="86"/>
    </row>
    <row r="37" spans="2:5" ht="21" customHeight="1">
      <c r="B37" s="9" t="s">
        <v>1</v>
      </c>
      <c r="C37" s="92" t="s">
        <v>47</v>
      </c>
      <c r="D37" s="85"/>
      <c r="E37" s="93"/>
    </row>
    <row r="38" spans="2:5" ht="33" customHeight="1">
      <c r="B38" s="9" t="s">
        <v>2</v>
      </c>
      <c r="C38" s="91" t="s">
        <v>188</v>
      </c>
      <c r="D38" s="91"/>
      <c r="E38" s="91"/>
    </row>
    <row r="39" spans="2:5" s="27" customFormat="1" ht="62.25" customHeight="1">
      <c r="B39" s="27" t="s">
        <v>3</v>
      </c>
      <c r="C39" s="83" t="s">
        <v>194</v>
      </c>
      <c r="D39" s="83"/>
      <c r="E39" s="83"/>
    </row>
    <row r="40" spans="3:5" s="27" customFormat="1" ht="65.25" customHeight="1">
      <c r="C40" s="83" t="s">
        <v>90</v>
      </c>
      <c r="D40" s="83"/>
      <c r="E40" s="83"/>
    </row>
    <row r="41" spans="3:5" s="27" customFormat="1" ht="40.5" customHeight="1">
      <c r="C41" s="83" t="s">
        <v>92</v>
      </c>
      <c r="D41" s="83"/>
      <c r="E41" s="83"/>
    </row>
    <row r="42" spans="3:5" s="27" customFormat="1" ht="63" customHeight="1">
      <c r="C42" s="83" t="s">
        <v>91</v>
      </c>
      <c r="D42" s="84"/>
      <c r="E42" s="84"/>
    </row>
    <row r="43" spans="2:5" ht="36" customHeight="1">
      <c r="B43" s="27" t="s">
        <v>4</v>
      </c>
      <c r="C43" s="83" t="s">
        <v>21</v>
      </c>
      <c r="D43" s="83"/>
      <c r="E43" s="83"/>
    </row>
    <row r="44" spans="2:5" ht="32.25" customHeight="1">
      <c r="B44" s="27" t="s">
        <v>40</v>
      </c>
      <c r="C44" s="87" t="s">
        <v>41</v>
      </c>
      <c r="D44" s="88"/>
      <c r="E44" s="88"/>
    </row>
    <row r="45" spans="2:5" ht="39" customHeight="1">
      <c r="B45" s="27" t="s">
        <v>46</v>
      </c>
      <c r="C45" s="83" t="s">
        <v>42</v>
      </c>
      <c r="D45" s="105"/>
      <c r="E45" s="105"/>
    </row>
    <row r="46" spans="2:5" ht="96.75" customHeight="1">
      <c r="B46" s="27" t="s">
        <v>5</v>
      </c>
      <c r="C46" s="83" t="s">
        <v>82</v>
      </c>
      <c r="D46" s="83"/>
      <c r="E46" s="83"/>
    </row>
    <row r="47" spans="2:5" ht="18" customHeight="1">
      <c r="B47" s="9" t="s">
        <v>6</v>
      </c>
      <c r="C47" s="4" t="s">
        <v>7</v>
      </c>
      <c r="D47" s="1"/>
      <c r="E47" s="9"/>
    </row>
    <row r="48" spans="2:5" ht="18" customHeight="1">
      <c r="B48" s="29"/>
      <c r="C48" s="101" t="s">
        <v>19</v>
      </c>
      <c r="D48" s="106"/>
      <c r="E48" s="102"/>
    </row>
    <row r="49" spans="3:5" ht="18" customHeight="1">
      <c r="C49" s="101" t="s">
        <v>8</v>
      </c>
      <c r="D49" s="102"/>
      <c r="E49" s="21"/>
    </row>
    <row r="50" spans="3:5" ht="18" customHeight="1">
      <c r="C50" s="94"/>
      <c r="D50" s="95"/>
      <c r="E50" s="21"/>
    </row>
    <row r="51" spans="3:5" ht="18" customHeight="1">
      <c r="C51" s="94"/>
      <c r="D51" s="95"/>
      <c r="E51" s="21"/>
    </row>
    <row r="52" spans="3:5" ht="18" customHeight="1">
      <c r="C52" s="94"/>
      <c r="D52" s="95"/>
      <c r="E52" s="21"/>
    </row>
    <row r="53" spans="3:5" ht="18" customHeight="1">
      <c r="C53" s="31" t="s">
        <v>10</v>
      </c>
      <c r="D53" s="31"/>
      <c r="E53" s="7"/>
    </row>
    <row r="54" spans="3:5" ht="18" customHeight="1">
      <c r="C54" s="101" t="s">
        <v>20</v>
      </c>
      <c r="D54" s="106"/>
      <c r="E54" s="102"/>
    </row>
    <row r="55" spans="3:5" ht="18" customHeight="1">
      <c r="C55" s="32" t="s">
        <v>8</v>
      </c>
      <c r="D55" s="30" t="s">
        <v>9</v>
      </c>
      <c r="E55" s="33" t="s">
        <v>11</v>
      </c>
    </row>
    <row r="56" spans="3:5" ht="18" customHeight="1">
      <c r="C56" s="34"/>
      <c r="D56" s="30"/>
      <c r="E56" s="35"/>
    </row>
    <row r="57" spans="3:5" ht="18" customHeight="1">
      <c r="C57" s="34"/>
      <c r="D57" s="30"/>
      <c r="E57" s="35"/>
    </row>
    <row r="58" spans="3:5" ht="18" customHeight="1">
      <c r="C58" s="31"/>
      <c r="D58" s="31"/>
      <c r="E58" s="7"/>
    </row>
    <row r="59" spans="3:5" ht="18" customHeight="1">
      <c r="C59" s="101" t="s">
        <v>22</v>
      </c>
      <c r="D59" s="106"/>
      <c r="E59" s="102"/>
    </row>
    <row r="60" spans="3:5" ht="18" customHeight="1">
      <c r="C60" s="101" t="s">
        <v>12</v>
      </c>
      <c r="D60" s="102"/>
      <c r="E60" s="21"/>
    </row>
    <row r="61" spans="3:5" ht="18" customHeight="1">
      <c r="C61" s="98"/>
      <c r="D61" s="98"/>
      <c r="E61" s="21"/>
    </row>
    <row r="62" spans="3:5" ht="34.5" customHeight="1">
      <c r="C62" s="20"/>
      <c r="D62" s="28"/>
      <c r="E62" s="28"/>
    </row>
    <row r="63" spans="3:5" ht="21" customHeight="1">
      <c r="C63" s="103"/>
      <c r="D63" s="104"/>
      <c r="E63" s="104"/>
    </row>
  </sheetData>
  <sheetProtection/>
  <mergeCells count="32">
    <mergeCell ref="C60:D60"/>
    <mergeCell ref="C61:D61"/>
    <mergeCell ref="C63:E63"/>
    <mergeCell ref="C45:E45"/>
    <mergeCell ref="C48:E48"/>
    <mergeCell ref="C51:D51"/>
    <mergeCell ref="C52:D52"/>
    <mergeCell ref="C54:E54"/>
    <mergeCell ref="C59:E59"/>
    <mergeCell ref="C49:D49"/>
    <mergeCell ref="C50:D50"/>
    <mergeCell ref="D6:E6"/>
    <mergeCell ref="D13:E13"/>
    <mergeCell ref="C18:D18"/>
    <mergeCell ref="D11:E11"/>
    <mergeCell ref="D14:E14"/>
    <mergeCell ref="D8:E8"/>
    <mergeCell ref="D16:E16"/>
    <mergeCell ref="D15:E15"/>
    <mergeCell ref="D9:E9"/>
    <mergeCell ref="D10:E10"/>
    <mergeCell ref="D12:E12"/>
    <mergeCell ref="C38:E38"/>
    <mergeCell ref="C37:E37"/>
    <mergeCell ref="C40:E40"/>
    <mergeCell ref="C39:E39"/>
    <mergeCell ref="C42:E42"/>
    <mergeCell ref="C36:E36"/>
    <mergeCell ref="C46:E46"/>
    <mergeCell ref="C43:E43"/>
    <mergeCell ref="C44:E44"/>
    <mergeCell ref="C41:E41"/>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5" workbookViewId="0" topLeftCell="A5">
      <selection activeCell="I21" sqref="I21"/>
    </sheetView>
  </sheetViews>
  <sheetFormatPr defaultColWidth="9.00390625" defaultRowHeight="12.75"/>
  <cols>
    <col min="1" max="1" width="5.375" style="1" customWidth="1"/>
    <col min="2" max="2" width="21.25390625" style="1" customWidth="1"/>
    <col min="3" max="3" width="15.875" style="1" customWidth="1"/>
    <col min="4" max="4" width="38.1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9</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SUM(N11:N11)</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78" t="s">
        <v>45</v>
      </c>
      <c r="B10" s="78" t="s">
        <v>14</v>
      </c>
      <c r="C10" s="78" t="s">
        <v>15</v>
      </c>
      <c r="D10" s="78" t="s">
        <v>66</v>
      </c>
      <c r="E10" s="79" t="s">
        <v>69</v>
      </c>
      <c r="F10" s="68"/>
      <c r="G10" s="5" t="str">
        <f>"Nazwa handlowa /
"&amp;C10&amp;" / 
"&amp;D10</f>
        <v>Nazwa handlowa /
Dawka / 
Postać/ Opakowanie</v>
      </c>
      <c r="H10" s="5" t="s">
        <v>62</v>
      </c>
      <c r="I10" s="5" t="str">
        <f>B10</f>
        <v>Skład</v>
      </c>
      <c r="J10" s="5" t="s">
        <v>63</v>
      </c>
      <c r="K10" s="5" t="s">
        <v>37</v>
      </c>
      <c r="L10" s="5" t="s">
        <v>38</v>
      </c>
      <c r="M10" s="5" t="s">
        <v>39</v>
      </c>
      <c r="N10" s="5" t="s">
        <v>16</v>
      </c>
    </row>
    <row r="11" spans="1:14" ht="45">
      <c r="A11" s="75" t="s">
        <v>1</v>
      </c>
      <c r="B11" s="68" t="s">
        <v>149</v>
      </c>
      <c r="C11" s="68" t="s">
        <v>150</v>
      </c>
      <c r="D11" s="68" t="s">
        <v>75</v>
      </c>
      <c r="E11" s="68">
        <v>200</v>
      </c>
      <c r="F11" s="68" t="s">
        <v>86</v>
      </c>
      <c r="G11" s="15" t="s">
        <v>81</v>
      </c>
      <c r="H11" s="15"/>
      <c r="I11" s="15"/>
      <c r="J11" s="16"/>
      <c r="K11" s="15"/>
      <c r="L11" s="15" t="str">
        <f>IF(K11=0,"0,00",IF(K11&gt;0,ROUND(E11/K11,2)))</f>
        <v>0,00</v>
      </c>
      <c r="M11" s="15"/>
      <c r="N11" s="17">
        <f>ROUND(L11*ROUND(M11,2),2)</f>
        <v>0</v>
      </c>
    </row>
    <row r="12" ht="15">
      <c r="E12" s="39"/>
    </row>
    <row r="13" spans="2:5" ht="15">
      <c r="B13" s="2" t="s">
        <v>156</v>
      </c>
      <c r="E13" s="3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77" zoomScaleNormal="77" zoomScalePageLayoutView="80" workbookViewId="0" topLeftCell="A1">
      <selection activeCell="G28" sqref="G28:G29"/>
    </sheetView>
  </sheetViews>
  <sheetFormatPr defaultColWidth="9.00390625" defaultRowHeight="12.75"/>
  <cols>
    <col min="1" max="1" width="5.375" style="1" customWidth="1"/>
    <col min="2" max="2" width="22.25390625" style="1" customWidth="1"/>
    <col min="3" max="3" width="13.00390625" style="1" customWidth="1"/>
    <col min="4" max="4" width="25.87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10</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SUM(N11:N13)</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69</v>
      </c>
      <c r="F10" s="14"/>
      <c r="G10" s="5" t="str">
        <f>"Nazwa handlowa /
"&amp;C10&amp;" / 
"&amp;D10</f>
        <v>Nazwa handlowa /
Dawka / 
Postać/ Opakowanie</v>
      </c>
      <c r="H10" s="5" t="s">
        <v>190</v>
      </c>
      <c r="I10" s="5" t="str">
        <f>B10</f>
        <v>Skład</v>
      </c>
      <c r="J10" s="5" t="s">
        <v>191</v>
      </c>
      <c r="K10" s="5" t="s">
        <v>37</v>
      </c>
      <c r="L10" s="5" t="s">
        <v>38</v>
      </c>
      <c r="M10" s="5" t="s">
        <v>39</v>
      </c>
      <c r="N10" s="5" t="s">
        <v>16</v>
      </c>
    </row>
    <row r="11" spans="1:14" ht="45">
      <c r="A11" s="21" t="s">
        <v>1</v>
      </c>
      <c r="B11" s="68" t="s">
        <v>151</v>
      </c>
      <c r="C11" s="68" t="s">
        <v>152</v>
      </c>
      <c r="D11" s="68" t="s">
        <v>153</v>
      </c>
      <c r="E11" s="74">
        <v>1200</v>
      </c>
      <c r="F11" s="68" t="s">
        <v>86</v>
      </c>
      <c r="G11" s="15" t="s">
        <v>81</v>
      </c>
      <c r="H11" s="15"/>
      <c r="I11" s="15"/>
      <c r="J11" s="16"/>
      <c r="K11" s="15"/>
      <c r="L11" s="15" t="str">
        <f>IF(K11=0,"0,00",IF(K11&gt;0,ROUND(E11/K11,2)))</f>
        <v>0,00</v>
      </c>
      <c r="M11" s="15"/>
      <c r="N11" s="17">
        <f>ROUND(L11*ROUND(M11,2),2)</f>
        <v>0</v>
      </c>
    </row>
    <row r="12" spans="1:14" ht="45">
      <c r="A12" s="21" t="s">
        <v>2</v>
      </c>
      <c r="B12" s="68" t="s">
        <v>151</v>
      </c>
      <c r="C12" s="68" t="s">
        <v>154</v>
      </c>
      <c r="D12" s="68" t="s">
        <v>153</v>
      </c>
      <c r="E12" s="68">
        <v>150</v>
      </c>
      <c r="F12" s="68" t="s">
        <v>86</v>
      </c>
      <c r="G12" s="15" t="s">
        <v>81</v>
      </c>
      <c r="H12" s="15"/>
      <c r="I12" s="15"/>
      <c r="J12" s="16"/>
      <c r="K12" s="15"/>
      <c r="L12" s="15" t="str">
        <f>IF(K12=0,"0,00",IF(K12&gt;0,ROUND(E12/K12,2)))</f>
        <v>0,00</v>
      </c>
      <c r="M12" s="15"/>
      <c r="N12" s="17">
        <f>ROUND(L12*ROUND(M12,2),2)</f>
        <v>0</v>
      </c>
    </row>
    <row r="13" spans="1:14" ht="45">
      <c r="A13" s="21" t="s">
        <v>3</v>
      </c>
      <c r="B13" s="68" t="s">
        <v>151</v>
      </c>
      <c r="C13" s="68" t="s">
        <v>155</v>
      </c>
      <c r="D13" s="68" t="s">
        <v>153</v>
      </c>
      <c r="E13" s="68">
        <v>800</v>
      </c>
      <c r="F13" s="68" t="s">
        <v>86</v>
      </c>
      <c r="G13" s="15" t="s">
        <v>81</v>
      </c>
      <c r="H13" s="15"/>
      <c r="I13" s="15"/>
      <c r="J13" s="16"/>
      <c r="K13" s="15"/>
      <c r="L13" s="15" t="str">
        <f>IF(K13=0,"0,00",IF(K13&gt;0,ROUND(E13/K13,2)))</f>
        <v>0,00</v>
      </c>
      <c r="M13" s="15"/>
      <c r="N13" s="17">
        <f>ROUND(L13*ROUND(M13,2),2)</f>
        <v>0</v>
      </c>
    </row>
    <row r="14" ht="15">
      <c r="E14" s="39"/>
    </row>
    <row r="15" ht="15">
      <c r="B15" s="2" t="s">
        <v>84</v>
      </c>
    </row>
    <row r="16" ht="15">
      <c r="B16" s="2"/>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5" workbookViewId="0" topLeftCell="A1">
      <selection activeCell="C4" sqref="C4"/>
    </sheetView>
  </sheetViews>
  <sheetFormatPr defaultColWidth="9.00390625" defaultRowHeight="12.75"/>
  <cols>
    <col min="1" max="1" width="5.375" style="1" customWidth="1"/>
    <col min="2" max="2" width="36.00390625" style="1" customWidth="1"/>
    <col min="3" max="3" width="35.00390625" style="1" customWidth="1"/>
    <col min="4" max="4" width="30.75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1" width="16.125" style="1" hidden="1" customWidth="1"/>
    <col min="12"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11</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SUM(N11:N11)</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69</v>
      </c>
      <c r="F10" s="14"/>
      <c r="G10" s="5" t="str">
        <f>"Nazwa handlowa /
"&amp;C10&amp;" / 
"&amp;D10</f>
        <v>Nazwa handlowa /
Dawka / 
Postać/ Opakowanie</v>
      </c>
      <c r="H10" s="5" t="s">
        <v>192</v>
      </c>
      <c r="I10" s="5" t="str">
        <f>B10</f>
        <v>Skład</v>
      </c>
      <c r="J10" s="5" t="s">
        <v>191</v>
      </c>
      <c r="K10" s="5"/>
      <c r="L10" s="5" t="s">
        <v>88</v>
      </c>
      <c r="M10" s="5" t="s">
        <v>87</v>
      </c>
      <c r="N10" s="5" t="s">
        <v>16</v>
      </c>
    </row>
    <row r="11" spans="1:14" ht="254.25" customHeight="1">
      <c r="A11" s="21" t="s">
        <v>1</v>
      </c>
      <c r="B11" s="68" t="s">
        <v>157</v>
      </c>
      <c r="C11" s="68" t="s">
        <v>158</v>
      </c>
      <c r="D11" s="68" t="s">
        <v>159</v>
      </c>
      <c r="E11" s="74">
        <v>13024</v>
      </c>
      <c r="F11" s="68" t="s">
        <v>86</v>
      </c>
      <c r="G11" s="15" t="s">
        <v>187</v>
      </c>
      <c r="H11" s="15"/>
      <c r="I11" s="15"/>
      <c r="J11" s="15"/>
      <c r="K11" s="15"/>
      <c r="L11" s="15" t="str">
        <f>IF(K11=0,"0,00",IF(K11&gt;0,ROUND(E11/K11,2)))</f>
        <v>0,00</v>
      </c>
      <c r="M11" s="15"/>
      <c r="N11" s="17">
        <f>ROUND(L11*ROUND(M11,2),2)</f>
        <v>0</v>
      </c>
    </row>
    <row r="12" ht="15">
      <c r="E12" s="39"/>
    </row>
    <row r="13" spans="2:5" ht="15">
      <c r="B13" s="2"/>
      <c r="E13" s="3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21"/>
  <sheetViews>
    <sheetView showGridLines="0" zoomScale="77" zoomScaleNormal="77" zoomScalePageLayoutView="80" workbookViewId="0" topLeftCell="A1">
      <selection activeCell="B21" sqref="B21"/>
    </sheetView>
  </sheetViews>
  <sheetFormatPr defaultColWidth="9.00390625" defaultRowHeight="12.75"/>
  <cols>
    <col min="1" max="1" width="5.375" style="1" customWidth="1"/>
    <col min="2" max="2" width="28.625" style="1" customWidth="1"/>
    <col min="3" max="3" width="19.875" style="1" customWidth="1"/>
    <col min="4" max="4" width="31.00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12</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SUM(N11:N17)</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64</v>
      </c>
      <c r="F10" s="14"/>
      <c r="G10" s="5" t="str">
        <f>"Nazwa handlowa /
"&amp;C10&amp;" / 
"&amp;D10</f>
        <v>Nazwa handlowa /
Dawka / 
Postać/ Opakowanie</v>
      </c>
      <c r="H10" s="5" t="s">
        <v>192</v>
      </c>
      <c r="I10" s="5" t="str">
        <f>B10</f>
        <v>Skład</v>
      </c>
      <c r="J10" s="5" t="s">
        <v>191</v>
      </c>
      <c r="K10" s="5" t="s">
        <v>37</v>
      </c>
      <c r="L10" s="5" t="s">
        <v>38</v>
      </c>
      <c r="M10" s="5" t="s">
        <v>39</v>
      </c>
      <c r="N10" s="5" t="s">
        <v>16</v>
      </c>
    </row>
    <row r="11" spans="1:14" ht="285">
      <c r="A11" s="75" t="s">
        <v>1</v>
      </c>
      <c r="B11" s="68" t="s">
        <v>165</v>
      </c>
      <c r="C11" s="68" t="s">
        <v>166</v>
      </c>
      <c r="D11" s="68" t="s">
        <v>167</v>
      </c>
      <c r="E11" s="68">
        <v>80</v>
      </c>
      <c r="F11" s="68" t="s">
        <v>86</v>
      </c>
      <c r="G11" s="15" t="s">
        <v>81</v>
      </c>
      <c r="H11" s="15"/>
      <c r="I11" s="15"/>
      <c r="J11" s="16"/>
      <c r="K11" s="15"/>
      <c r="L11" s="15" t="str">
        <f aca="true" t="shared" si="0" ref="L11:L17">IF(K11=0,"0,00",IF(K11&gt;0,ROUND(E11/K11,2)))</f>
        <v>0,00</v>
      </c>
      <c r="M11" s="15"/>
      <c r="N11" s="17">
        <f aca="true" t="shared" si="1" ref="N11:N17">ROUND(L11*ROUND(M11,2),2)</f>
        <v>0</v>
      </c>
    </row>
    <row r="12" spans="1:14" ht="135">
      <c r="A12" s="75" t="s">
        <v>2</v>
      </c>
      <c r="B12" s="68" t="s">
        <v>168</v>
      </c>
      <c r="C12" s="68" t="s">
        <v>169</v>
      </c>
      <c r="D12" s="68" t="s">
        <v>170</v>
      </c>
      <c r="E12" s="68">
        <v>320</v>
      </c>
      <c r="F12" s="68" t="s">
        <v>86</v>
      </c>
      <c r="G12" s="15" t="s">
        <v>81</v>
      </c>
      <c r="H12" s="15"/>
      <c r="I12" s="15"/>
      <c r="J12" s="16"/>
      <c r="K12" s="15"/>
      <c r="L12" s="15" t="str">
        <f>IF(K12=0,"0,00",IF(K12&gt;0,ROUND(E12/K12,2)))</f>
        <v>0,00</v>
      </c>
      <c r="M12" s="15"/>
      <c r="N12" s="17">
        <f t="shared" si="1"/>
        <v>0</v>
      </c>
    </row>
    <row r="13" spans="1:14" ht="165">
      <c r="A13" s="75" t="s">
        <v>3</v>
      </c>
      <c r="B13" s="68" t="s">
        <v>171</v>
      </c>
      <c r="C13" s="68" t="s">
        <v>172</v>
      </c>
      <c r="D13" s="68" t="s">
        <v>195</v>
      </c>
      <c r="E13" s="68">
        <v>360</v>
      </c>
      <c r="F13" s="68" t="s">
        <v>86</v>
      </c>
      <c r="G13" s="15" t="s">
        <v>81</v>
      </c>
      <c r="H13" s="15"/>
      <c r="I13" s="15"/>
      <c r="J13" s="16"/>
      <c r="K13" s="15"/>
      <c r="L13" s="15" t="str">
        <f t="shared" si="0"/>
        <v>0,00</v>
      </c>
      <c r="M13" s="15"/>
      <c r="N13" s="17">
        <f t="shared" si="1"/>
        <v>0</v>
      </c>
    </row>
    <row r="14" spans="1:14" ht="135">
      <c r="A14" s="75" t="s">
        <v>4</v>
      </c>
      <c r="B14" s="68" t="s">
        <v>173</v>
      </c>
      <c r="C14" s="68" t="s">
        <v>174</v>
      </c>
      <c r="D14" s="68" t="s">
        <v>175</v>
      </c>
      <c r="E14" s="68">
        <v>240</v>
      </c>
      <c r="F14" s="68" t="s">
        <v>86</v>
      </c>
      <c r="G14" s="15" t="s">
        <v>81</v>
      </c>
      <c r="H14" s="15"/>
      <c r="I14" s="15"/>
      <c r="J14" s="16"/>
      <c r="K14" s="15"/>
      <c r="L14" s="15" t="str">
        <f t="shared" si="0"/>
        <v>0,00</v>
      </c>
      <c r="M14" s="15"/>
      <c r="N14" s="17">
        <f t="shared" si="1"/>
        <v>0</v>
      </c>
    </row>
    <row r="15" spans="1:14" ht="120">
      <c r="A15" s="75" t="s">
        <v>40</v>
      </c>
      <c r="B15" s="68" t="s">
        <v>176</v>
      </c>
      <c r="C15" s="68" t="s">
        <v>177</v>
      </c>
      <c r="D15" s="68" t="s">
        <v>178</v>
      </c>
      <c r="E15" s="68">
        <v>20</v>
      </c>
      <c r="F15" s="68" t="s">
        <v>86</v>
      </c>
      <c r="G15" s="15" t="s">
        <v>81</v>
      </c>
      <c r="H15" s="15"/>
      <c r="I15" s="15"/>
      <c r="J15" s="16"/>
      <c r="K15" s="15"/>
      <c r="L15" s="15" t="str">
        <f t="shared" si="0"/>
        <v>0,00</v>
      </c>
      <c r="M15" s="15"/>
      <c r="N15" s="17">
        <f t="shared" si="1"/>
        <v>0</v>
      </c>
    </row>
    <row r="16" spans="1:14" ht="131.25">
      <c r="A16" s="75" t="s">
        <v>46</v>
      </c>
      <c r="B16" s="68" t="s">
        <v>179</v>
      </c>
      <c r="C16" s="68" t="s">
        <v>180</v>
      </c>
      <c r="D16" s="68" t="s">
        <v>196</v>
      </c>
      <c r="E16" s="68">
        <v>100</v>
      </c>
      <c r="F16" s="68" t="s">
        <v>86</v>
      </c>
      <c r="G16" s="15" t="s">
        <v>81</v>
      </c>
      <c r="H16" s="15"/>
      <c r="I16" s="15"/>
      <c r="J16" s="16"/>
      <c r="K16" s="15"/>
      <c r="L16" s="15" t="str">
        <f t="shared" si="0"/>
        <v>0,00</v>
      </c>
      <c r="M16" s="15"/>
      <c r="N16" s="17">
        <f t="shared" si="1"/>
        <v>0</v>
      </c>
    </row>
    <row r="17" spans="1:14" ht="120">
      <c r="A17" s="75" t="s">
        <v>5</v>
      </c>
      <c r="B17" s="68" t="s">
        <v>181</v>
      </c>
      <c r="C17" s="68" t="s">
        <v>182</v>
      </c>
      <c r="D17" s="68" t="s">
        <v>197</v>
      </c>
      <c r="E17" s="68">
        <v>360</v>
      </c>
      <c r="F17" s="68" t="s">
        <v>86</v>
      </c>
      <c r="G17" s="15" t="s">
        <v>81</v>
      </c>
      <c r="H17" s="15"/>
      <c r="I17" s="15"/>
      <c r="J17" s="16"/>
      <c r="K17" s="15"/>
      <c r="L17" s="15" t="str">
        <f t="shared" si="0"/>
        <v>0,00</v>
      </c>
      <c r="M17" s="15"/>
      <c r="N17" s="17">
        <f t="shared" si="1"/>
        <v>0</v>
      </c>
    </row>
    <row r="18" ht="15">
      <c r="E18" s="39"/>
    </row>
    <row r="19" ht="15">
      <c r="B19" s="2" t="s">
        <v>183</v>
      </c>
    </row>
    <row r="21" ht="15">
      <c r="B21" s="82"/>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H10" sqref="H10"/>
    </sheetView>
  </sheetViews>
  <sheetFormatPr defaultColWidth="9.00390625" defaultRowHeight="12.75"/>
  <cols>
    <col min="1" max="1" width="5.375" style="1" customWidth="1"/>
    <col min="2" max="2" width="28.875" style="1" customWidth="1"/>
    <col min="3" max="3" width="36.875" style="1" customWidth="1"/>
    <col min="4" max="4" width="26.375" style="1" customWidth="1"/>
    <col min="5" max="5" width="34.75390625" style="23" customWidth="1"/>
    <col min="6" max="6" width="24.875" style="1" customWidth="1"/>
    <col min="7" max="7" width="25.00390625" style="1" customWidth="1"/>
    <col min="8" max="8" width="20.37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13</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SUM(N11:N11)</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64</v>
      </c>
      <c r="F10" s="14"/>
      <c r="G10" s="5" t="str">
        <f>"Nazwa handlowa /
"&amp;C10&amp;" / 
"&amp;D10</f>
        <v>Nazwa handlowa /
Dawka / 
Postać/ Opakowanie</v>
      </c>
      <c r="H10" s="5" t="s">
        <v>192</v>
      </c>
      <c r="I10" s="5" t="str">
        <f>B10</f>
        <v>Skład</v>
      </c>
      <c r="J10" s="5" t="s">
        <v>191</v>
      </c>
      <c r="K10" s="5" t="s">
        <v>37</v>
      </c>
      <c r="L10" s="5" t="s">
        <v>38</v>
      </c>
      <c r="M10" s="5" t="s">
        <v>39</v>
      </c>
      <c r="N10" s="5" t="s">
        <v>16</v>
      </c>
    </row>
    <row r="11" spans="1:14" ht="240">
      <c r="A11" s="75" t="s">
        <v>1</v>
      </c>
      <c r="B11" s="68" t="s">
        <v>160</v>
      </c>
      <c r="C11" s="68" t="s">
        <v>186</v>
      </c>
      <c r="D11" s="68" t="s">
        <v>161</v>
      </c>
      <c r="E11" s="68">
        <v>600</v>
      </c>
      <c r="F11" s="68" t="s">
        <v>86</v>
      </c>
      <c r="G11" s="15" t="s">
        <v>81</v>
      </c>
      <c r="H11" s="15"/>
      <c r="I11" s="15"/>
      <c r="J11" s="16"/>
      <c r="K11" s="15"/>
      <c r="L11" s="15" t="str">
        <f>IF(K11=0,"0,00",IF(K11&gt;0,ROUND(E11/K11,2)))</f>
        <v>0,00</v>
      </c>
      <c r="M11" s="15"/>
      <c r="N11" s="17">
        <f>ROUND(L11*ROUND(M11,2),2)</f>
        <v>0</v>
      </c>
    </row>
    <row r="12" ht="15">
      <c r="E12" s="39"/>
    </row>
    <row r="13" ht="15">
      <c r="E13" s="3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11"/>
  <sheetViews>
    <sheetView showGridLines="0" zoomScale="77" zoomScaleNormal="77" zoomScalePageLayoutView="85" workbookViewId="0" topLeftCell="A1">
      <selection activeCell="K19" sqref="K19"/>
    </sheetView>
  </sheetViews>
  <sheetFormatPr defaultColWidth="9.00390625" defaultRowHeight="12.75"/>
  <cols>
    <col min="1" max="1" width="5.375" style="1" customWidth="1"/>
    <col min="2" max="2" width="16.75390625" style="1" customWidth="1"/>
    <col min="3" max="3" width="11.375" style="1" customWidth="1"/>
    <col min="4" max="4" width="23.00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14</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SUM(N11:N11)</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59</v>
      </c>
      <c r="E10" s="40" t="s">
        <v>64</v>
      </c>
      <c r="F10" s="14"/>
      <c r="G10" s="5" t="str">
        <f>"Nazwa handlowa /
"&amp;C10&amp;" / 
"&amp;D10</f>
        <v>Nazwa handlowa /
Dawka / 
Postać /Opakowanie</v>
      </c>
      <c r="H10" s="5" t="s">
        <v>193</v>
      </c>
      <c r="I10" s="5" t="str">
        <f>B10</f>
        <v>Skład</v>
      </c>
      <c r="J10" s="5" t="s">
        <v>191</v>
      </c>
      <c r="K10" s="5" t="s">
        <v>37</v>
      </c>
      <c r="L10" s="5" t="s">
        <v>38</v>
      </c>
      <c r="M10" s="5" t="s">
        <v>39</v>
      </c>
      <c r="N10" s="5" t="s">
        <v>16</v>
      </c>
    </row>
    <row r="11" spans="1:14" ht="45">
      <c r="A11" s="75" t="s">
        <v>1</v>
      </c>
      <c r="B11" s="68" t="s">
        <v>162</v>
      </c>
      <c r="C11" s="68" t="s">
        <v>163</v>
      </c>
      <c r="D11" s="68" t="s">
        <v>164</v>
      </c>
      <c r="E11" s="68">
        <v>800</v>
      </c>
      <c r="F11" s="68" t="s">
        <v>86</v>
      </c>
      <c r="G11" s="15" t="s">
        <v>81</v>
      </c>
      <c r="H11" s="15"/>
      <c r="I11" s="15"/>
      <c r="J11" s="16"/>
      <c r="K11" s="15"/>
      <c r="L11" s="15" t="str">
        <f>IF(K11=0,"0,00",IF(K11&gt;0,ROUND(E11/K11,2)))</f>
        <v>0,00</v>
      </c>
      <c r="M11" s="15"/>
      <c r="N11" s="17">
        <f>ROUND(L11*ROUND(M11,2),2)</f>
        <v>0</v>
      </c>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77" zoomScaleNormal="77" zoomScalePageLayoutView="85" workbookViewId="0" topLeftCell="A1">
      <selection activeCell="B11" sqref="B11:F12"/>
    </sheetView>
  </sheetViews>
  <sheetFormatPr defaultColWidth="9.00390625" defaultRowHeight="12.75"/>
  <cols>
    <col min="1" max="1" width="5.375" style="1" customWidth="1"/>
    <col min="2" max="2" width="24.375" style="1" customWidth="1"/>
    <col min="3" max="3" width="14.00390625" style="1" customWidth="1"/>
    <col min="4" max="4" width="35.87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1</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SUM(N11:N12)</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70" t="s">
        <v>15</v>
      </c>
      <c r="D10" s="5" t="s">
        <v>68</v>
      </c>
      <c r="E10" s="40" t="s">
        <v>64</v>
      </c>
      <c r="F10" s="14"/>
      <c r="G10" s="5" t="str">
        <f>"Nazwa handlowa /
"&amp;C10&amp;" / 
"&amp;D10</f>
        <v>Nazwa handlowa /
Dawka / 
Postać/Opakowanie</v>
      </c>
      <c r="H10" s="5" t="s">
        <v>62</v>
      </c>
      <c r="I10" s="5" t="str">
        <f>B10</f>
        <v>Skład</v>
      </c>
      <c r="J10" s="5" t="s">
        <v>63</v>
      </c>
      <c r="K10" s="5" t="s">
        <v>37</v>
      </c>
      <c r="L10" s="5" t="s">
        <v>38</v>
      </c>
      <c r="M10" s="5" t="s">
        <v>39</v>
      </c>
      <c r="N10" s="5" t="s">
        <v>16</v>
      </c>
    </row>
    <row r="11" spans="1:14" ht="45">
      <c r="A11" s="75" t="s">
        <v>1</v>
      </c>
      <c r="B11" s="69" t="s">
        <v>97</v>
      </c>
      <c r="C11" s="73" t="s">
        <v>98</v>
      </c>
      <c r="D11" s="69" t="s">
        <v>100</v>
      </c>
      <c r="E11" s="74">
        <v>42000</v>
      </c>
      <c r="F11" s="68" t="s">
        <v>86</v>
      </c>
      <c r="G11" s="15" t="s">
        <v>81</v>
      </c>
      <c r="H11" s="15"/>
      <c r="I11" s="15"/>
      <c r="J11" s="16"/>
      <c r="K11" s="15"/>
      <c r="L11" s="15" t="str">
        <f>IF(K11=0,"0,00",IF(K11&gt;0,ROUND(E11/K11,2)))</f>
        <v>0,00</v>
      </c>
      <c r="M11" s="15"/>
      <c r="N11" s="17">
        <f>ROUND(L11*ROUND(M11,2),2)</f>
        <v>0</v>
      </c>
    </row>
    <row r="12" spans="1:14" ht="45">
      <c r="A12" s="75" t="s">
        <v>2</v>
      </c>
      <c r="B12" s="69" t="s">
        <v>97</v>
      </c>
      <c r="C12" s="73" t="s">
        <v>99</v>
      </c>
      <c r="D12" s="69" t="s">
        <v>100</v>
      </c>
      <c r="E12" s="74">
        <v>5000</v>
      </c>
      <c r="F12" s="68" t="s">
        <v>86</v>
      </c>
      <c r="G12" s="15" t="s">
        <v>81</v>
      </c>
      <c r="H12" s="15"/>
      <c r="I12" s="15"/>
      <c r="J12" s="16"/>
      <c r="K12" s="15"/>
      <c r="L12" s="15" t="str">
        <f>IF(K12=0,"0,00",IF(K12&gt;0,ROUND(E12/K12,2)))</f>
        <v>0,00</v>
      </c>
      <c r="M12" s="15"/>
      <c r="N12" s="17">
        <f>ROUND(L12*ROUND(M12,2),2)</f>
        <v>0</v>
      </c>
    </row>
    <row r="13" ht="15">
      <c r="E13" s="39"/>
    </row>
    <row r="14" ht="15">
      <c r="B14" s="2"/>
    </row>
    <row r="15" ht="15">
      <c r="B15" s="2" t="s">
        <v>76</v>
      </c>
    </row>
    <row r="16" ht="15">
      <c r="B16" s="2"/>
    </row>
    <row r="17" ht="15">
      <c r="B17" s="2"/>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77" zoomScaleNormal="77" zoomScalePageLayoutView="80" workbookViewId="0" topLeftCell="A7">
      <selection activeCell="F13" sqref="B11:F13"/>
    </sheetView>
  </sheetViews>
  <sheetFormatPr defaultColWidth="9.00390625" defaultRowHeight="12.75"/>
  <cols>
    <col min="1" max="1" width="5.375" style="1" customWidth="1"/>
    <col min="2" max="2" width="21.875" style="1" customWidth="1"/>
    <col min="3" max="3" width="14.875" style="1" customWidth="1"/>
    <col min="4" max="4" width="23.00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2</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SUM(N11:N13)</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64</v>
      </c>
      <c r="F10" s="14"/>
      <c r="G10" s="5" t="str">
        <f>"Nazwa handlowa /
"&amp;C10&amp;" / 
"&amp;D10</f>
        <v>Nazwa handlowa /
Dawka / 
Postać/ Opakowanie</v>
      </c>
      <c r="H10" s="5" t="s">
        <v>62</v>
      </c>
      <c r="I10" s="5" t="str">
        <f>B10</f>
        <v>Skład</v>
      </c>
      <c r="J10" s="5" t="s">
        <v>63</v>
      </c>
      <c r="K10" s="5" t="s">
        <v>37</v>
      </c>
      <c r="L10" s="5" t="s">
        <v>38</v>
      </c>
      <c r="M10" s="5" t="s">
        <v>39</v>
      </c>
      <c r="N10" s="5" t="s">
        <v>16</v>
      </c>
    </row>
    <row r="11" spans="1:14" ht="120">
      <c r="A11" s="21" t="s">
        <v>1</v>
      </c>
      <c r="B11" s="67" t="s">
        <v>93</v>
      </c>
      <c r="C11" s="67" t="s">
        <v>94</v>
      </c>
      <c r="D11" s="67" t="s">
        <v>95</v>
      </c>
      <c r="E11" s="71">
        <v>15</v>
      </c>
      <c r="F11" s="68" t="s">
        <v>86</v>
      </c>
      <c r="G11" s="15" t="s">
        <v>81</v>
      </c>
      <c r="H11" s="15"/>
      <c r="I11" s="15"/>
      <c r="J11" s="16"/>
      <c r="K11" s="15"/>
      <c r="L11" s="15"/>
      <c r="M11" s="15"/>
      <c r="N11" s="17">
        <f>ROUND(L11*ROUND(M11,2),2)</f>
        <v>0</v>
      </c>
    </row>
    <row r="12" spans="1:14" ht="120">
      <c r="A12" s="21" t="s">
        <v>2</v>
      </c>
      <c r="B12" s="67" t="s">
        <v>93</v>
      </c>
      <c r="C12" s="67" t="s">
        <v>73</v>
      </c>
      <c r="D12" s="67" t="s">
        <v>96</v>
      </c>
      <c r="E12" s="71">
        <v>10</v>
      </c>
      <c r="F12" s="68" t="s">
        <v>86</v>
      </c>
      <c r="G12" s="15" t="s">
        <v>81</v>
      </c>
      <c r="H12" s="15"/>
      <c r="I12" s="15"/>
      <c r="J12" s="16"/>
      <c r="K12" s="15"/>
      <c r="L12" s="15" t="str">
        <f>IF(K12=0,"0,00",IF(K12&gt;0,ROUND(E12/K12,2)))</f>
        <v>0,00</v>
      </c>
      <c r="M12" s="15"/>
      <c r="N12" s="17">
        <f>ROUND(L12*ROUND(M12,2),2)</f>
        <v>0</v>
      </c>
    </row>
    <row r="13" spans="1:14" ht="120">
      <c r="A13" s="21" t="s">
        <v>3</v>
      </c>
      <c r="B13" s="67" t="s">
        <v>93</v>
      </c>
      <c r="C13" s="67" t="s">
        <v>70</v>
      </c>
      <c r="D13" s="67" t="s">
        <v>95</v>
      </c>
      <c r="E13" s="72">
        <v>20</v>
      </c>
      <c r="F13" s="68" t="s">
        <v>86</v>
      </c>
      <c r="G13" s="15" t="s">
        <v>81</v>
      </c>
      <c r="H13" s="15"/>
      <c r="I13" s="15"/>
      <c r="J13" s="16"/>
      <c r="K13" s="15"/>
      <c r="L13" s="15" t="str">
        <f>IF(K13=0,"0,00",IF(K13&gt;0,ROUND(E13/K13,2)))</f>
        <v>0,00</v>
      </c>
      <c r="M13" s="15"/>
      <c r="N13" s="17">
        <f>ROUND(L13*ROUND(M13,2),2)</f>
        <v>0</v>
      </c>
    </row>
    <row r="14" ht="15">
      <c r="E14" s="39"/>
    </row>
    <row r="15" ht="15">
      <c r="B15" s="2" t="s">
        <v>76</v>
      </c>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20"/>
  <sheetViews>
    <sheetView showGridLines="0" zoomScale="77" zoomScaleNormal="77" zoomScalePageLayoutView="80" workbookViewId="0" topLeftCell="A12">
      <selection activeCell="B11" sqref="B11:F18"/>
    </sheetView>
  </sheetViews>
  <sheetFormatPr defaultColWidth="9.00390625" defaultRowHeight="12.75"/>
  <cols>
    <col min="1" max="1" width="5.375" style="1" customWidth="1"/>
    <col min="2" max="2" width="24.875" style="1" customWidth="1"/>
    <col min="3" max="3" width="17.00390625" style="1" customWidth="1"/>
    <col min="4" max="4" width="35.75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3</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SUM(N11:N18)</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64</v>
      </c>
      <c r="F10" s="14"/>
      <c r="G10" s="5" t="str">
        <f>"Nazwa handlowa /
"&amp;C10&amp;" / 
"&amp;D10</f>
        <v>Nazwa handlowa /
Dawka / 
Postać/ Opakowanie</v>
      </c>
      <c r="H10" s="5" t="s">
        <v>62</v>
      </c>
      <c r="I10" s="5" t="str">
        <f>B10</f>
        <v>Skład</v>
      </c>
      <c r="J10" s="5" t="s">
        <v>63</v>
      </c>
      <c r="K10" s="5" t="s">
        <v>37</v>
      </c>
      <c r="L10" s="5" t="s">
        <v>38</v>
      </c>
      <c r="M10" s="5" t="s">
        <v>39</v>
      </c>
      <c r="N10" s="5" t="s">
        <v>16</v>
      </c>
    </row>
    <row r="11" spans="1:14" ht="45">
      <c r="A11" s="75" t="s">
        <v>1</v>
      </c>
      <c r="B11" s="69" t="s">
        <v>80</v>
      </c>
      <c r="C11" s="69" t="s">
        <v>70</v>
      </c>
      <c r="D11" s="69" t="s">
        <v>112</v>
      </c>
      <c r="E11" s="68">
        <v>100</v>
      </c>
      <c r="F11" s="68" t="s">
        <v>86</v>
      </c>
      <c r="G11" s="15" t="s">
        <v>81</v>
      </c>
      <c r="H11" s="15"/>
      <c r="I11" s="15"/>
      <c r="J11" s="16"/>
      <c r="K11" s="15"/>
      <c r="L11" s="15" t="str">
        <f>IF(K11=0,"0,00",IF(K11&gt;0,ROUND(E11/K11,2)))</f>
        <v>0,00</v>
      </c>
      <c r="M11" s="15"/>
      <c r="N11" s="17">
        <f>ROUND(L11*ROUND(M11,2),2)</f>
        <v>0</v>
      </c>
    </row>
    <row r="12" spans="1:14" ht="75">
      <c r="A12" s="75" t="s">
        <v>2</v>
      </c>
      <c r="B12" s="69" t="s">
        <v>101</v>
      </c>
      <c r="C12" s="69" t="s">
        <v>107</v>
      </c>
      <c r="D12" s="69" t="s">
        <v>113</v>
      </c>
      <c r="E12" s="68">
        <v>840</v>
      </c>
      <c r="F12" s="68" t="s">
        <v>86</v>
      </c>
      <c r="G12" s="15" t="s">
        <v>81</v>
      </c>
      <c r="H12" s="15"/>
      <c r="I12" s="15"/>
      <c r="J12" s="16"/>
      <c r="K12" s="15"/>
      <c r="L12" s="15" t="str">
        <f>IF(K12=0,"0,00",IF(K12&gt;0,ROUND(E12/K12,2)))</f>
        <v>0,00</v>
      </c>
      <c r="M12" s="15"/>
      <c r="N12" s="17">
        <f>ROUND(L12*ROUND(M12,2),2)</f>
        <v>0</v>
      </c>
    </row>
    <row r="13" spans="1:14" ht="45">
      <c r="A13" s="75" t="s">
        <v>3</v>
      </c>
      <c r="B13" s="69" t="s">
        <v>102</v>
      </c>
      <c r="C13" s="69" t="s">
        <v>108</v>
      </c>
      <c r="D13" s="69" t="s">
        <v>114</v>
      </c>
      <c r="E13" s="68">
        <v>240</v>
      </c>
      <c r="F13" s="68" t="s">
        <v>86</v>
      </c>
      <c r="G13" s="15" t="s">
        <v>81</v>
      </c>
      <c r="H13" s="15"/>
      <c r="I13" s="15"/>
      <c r="J13" s="16"/>
      <c r="K13" s="15"/>
      <c r="L13" s="15" t="str">
        <f aca="true" t="shared" si="0" ref="L13:L18">IF(K13=0,"0,00",IF(K13&gt;0,ROUND(E13/K13,2)))</f>
        <v>0,00</v>
      </c>
      <c r="M13" s="15"/>
      <c r="N13" s="17">
        <f aca="true" t="shared" si="1" ref="N13:N18">ROUND(L13*ROUND(M13,2),2)</f>
        <v>0</v>
      </c>
    </row>
    <row r="14" spans="1:14" ht="45">
      <c r="A14" s="75" t="s">
        <v>4</v>
      </c>
      <c r="B14" s="69" t="s">
        <v>103</v>
      </c>
      <c r="C14" s="69" t="s">
        <v>67</v>
      </c>
      <c r="D14" s="69" t="s">
        <v>115</v>
      </c>
      <c r="E14" s="68">
        <v>360</v>
      </c>
      <c r="F14" s="68" t="s">
        <v>86</v>
      </c>
      <c r="G14" s="15" t="s">
        <v>81</v>
      </c>
      <c r="H14" s="15"/>
      <c r="I14" s="15"/>
      <c r="J14" s="16"/>
      <c r="K14" s="15"/>
      <c r="L14" s="15" t="str">
        <f t="shared" si="0"/>
        <v>0,00</v>
      </c>
      <c r="M14" s="15"/>
      <c r="N14" s="17">
        <f t="shared" si="1"/>
        <v>0</v>
      </c>
    </row>
    <row r="15" spans="1:14" ht="45">
      <c r="A15" s="75" t="s">
        <v>40</v>
      </c>
      <c r="B15" s="69" t="s">
        <v>103</v>
      </c>
      <c r="C15" s="69" t="s">
        <v>109</v>
      </c>
      <c r="D15" s="69" t="s">
        <v>116</v>
      </c>
      <c r="E15" s="68">
        <v>60</v>
      </c>
      <c r="F15" s="68" t="s">
        <v>86</v>
      </c>
      <c r="G15" s="15" t="s">
        <v>81</v>
      </c>
      <c r="H15" s="15"/>
      <c r="I15" s="15"/>
      <c r="J15" s="16"/>
      <c r="K15" s="15"/>
      <c r="L15" s="15" t="str">
        <f t="shared" si="0"/>
        <v>0,00</v>
      </c>
      <c r="M15" s="15"/>
      <c r="N15" s="17">
        <f t="shared" si="1"/>
        <v>0</v>
      </c>
    </row>
    <row r="16" spans="1:14" ht="45">
      <c r="A16" s="75" t="s">
        <v>46</v>
      </c>
      <c r="B16" s="69" t="s">
        <v>104</v>
      </c>
      <c r="C16" s="69" t="s">
        <v>110</v>
      </c>
      <c r="D16" s="69" t="s">
        <v>117</v>
      </c>
      <c r="E16" s="68">
        <v>360</v>
      </c>
      <c r="F16" s="68" t="s">
        <v>86</v>
      </c>
      <c r="G16" s="15" t="s">
        <v>81</v>
      </c>
      <c r="H16" s="15"/>
      <c r="I16" s="15"/>
      <c r="J16" s="16"/>
      <c r="K16" s="15"/>
      <c r="L16" s="15" t="str">
        <f t="shared" si="0"/>
        <v>0,00</v>
      </c>
      <c r="M16" s="15"/>
      <c r="N16" s="17">
        <f t="shared" si="1"/>
        <v>0</v>
      </c>
    </row>
    <row r="17" spans="1:14" ht="45">
      <c r="A17" s="75" t="s">
        <v>5</v>
      </c>
      <c r="B17" s="69" t="s">
        <v>105</v>
      </c>
      <c r="C17" s="69" t="s">
        <v>111</v>
      </c>
      <c r="D17" s="69" t="s">
        <v>118</v>
      </c>
      <c r="E17" s="68">
        <v>240</v>
      </c>
      <c r="F17" s="68" t="s">
        <v>86</v>
      </c>
      <c r="G17" s="15" t="s">
        <v>81</v>
      </c>
      <c r="H17" s="15"/>
      <c r="I17" s="15"/>
      <c r="J17" s="16"/>
      <c r="K17" s="15"/>
      <c r="L17" s="15" t="str">
        <f t="shared" si="0"/>
        <v>0,00</v>
      </c>
      <c r="M17" s="15"/>
      <c r="N17" s="17">
        <f t="shared" si="1"/>
        <v>0</v>
      </c>
    </row>
    <row r="18" spans="1:14" ht="45">
      <c r="A18" s="75" t="s">
        <v>6</v>
      </c>
      <c r="B18" s="69" t="s">
        <v>106</v>
      </c>
      <c r="C18" s="69" t="s">
        <v>72</v>
      </c>
      <c r="D18" s="69" t="s">
        <v>119</v>
      </c>
      <c r="E18" s="68">
        <v>840</v>
      </c>
      <c r="F18" s="68" t="s">
        <v>86</v>
      </c>
      <c r="G18" s="15" t="s">
        <v>81</v>
      </c>
      <c r="H18" s="15"/>
      <c r="I18" s="15"/>
      <c r="J18" s="16"/>
      <c r="K18" s="15"/>
      <c r="L18" s="15" t="str">
        <f t="shared" si="0"/>
        <v>0,00</v>
      </c>
      <c r="M18" s="15"/>
      <c r="N18" s="17">
        <f t="shared" si="1"/>
        <v>0</v>
      </c>
    </row>
    <row r="19" ht="15">
      <c r="E19" s="39"/>
    </row>
    <row r="20" ht="15">
      <c r="B20" s="2" t="s">
        <v>76</v>
      </c>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5" workbookViewId="0" topLeftCell="A4">
      <selection activeCell="G26" sqref="G26"/>
    </sheetView>
  </sheetViews>
  <sheetFormatPr defaultColWidth="9.00390625" defaultRowHeight="12.75"/>
  <cols>
    <col min="1" max="1" width="5.375" style="1" customWidth="1"/>
    <col min="2" max="2" width="19.875" style="1" customWidth="1"/>
    <col min="3" max="3" width="40.375" style="1" customWidth="1"/>
    <col min="4" max="4" width="17.75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4</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SUM(N11:N11)</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66</v>
      </c>
      <c r="E10" s="40" t="s">
        <v>69</v>
      </c>
      <c r="F10" s="14"/>
      <c r="G10" s="5" t="str">
        <f>"Nazwa handlowa /
"&amp;C10&amp;" / 
"&amp;D10</f>
        <v>Nazwa handlowa /
Dawka / 
Postać/ Opakowanie</v>
      </c>
      <c r="H10" s="5" t="s">
        <v>62</v>
      </c>
      <c r="I10" s="5" t="str">
        <f>B10</f>
        <v>Skład</v>
      </c>
      <c r="J10" s="5" t="s">
        <v>63</v>
      </c>
      <c r="K10" s="5" t="s">
        <v>37</v>
      </c>
      <c r="L10" s="5" t="s">
        <v>38</v>
      </c>
      <c r="M10" s="5" t="s">
        <v>39</v>
      </c>
      <c r="N10" s="5" t="s">
        <v>16</v>
      </c>
    </row>
    <row r="11" spans="1:14" ht="90">
      <c r="A11" s="75" t="s">
        <v>1</v>
      </c>
      <c r="B11" s="68" t="s">
        <v>120</v>
      </c>
      <c r="C11" s="68" t="s">
        <v>121</v>
      </c>
      <c r="D11" s="68" t="s">
        <v>122</v>
      </c>
      <c r="E11" s="74">
        <v>5500</v>
      </c>
      <c r="F11" s="68" t="s">
        <v>189</v>
      </c>
      <c r="G11" s="15" t="s">
        <v>81</v>
      </c>
      <c r="H11" s="15"/>
      <c r="I11" s="15"/>
      <c r="J11" s="16"/>
      <c r="K11" s="15"/>
      <c r="L11" s="15" t="str">
        <f>IF(K11=0,"0,00",IF(K11&gt;0,ROUND(E11/K11,2)))</f>
        <v>0,00</v>
      </c>
      <c r="M11" s="15"/>
      <c r="N11" s="17">
        <f>ROUND(L11*ROUND(M11,2),2)</f>
        <v>0</v>
      </c>
    </row>
    <row r="12" ht="15">
      <c r="E12" s="39"/>
    </row>
    <row r="13" spans="2:5" ht="15">
      <c r="B13" s="2"/>
      <c r="E13" s="3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1" customWidth="1"/>
    <col min="2" max="2" width="17.375" style="1" customWidth="1"/>
    <col min="3" max="3" width="22.125" style="1" customWidth="1"/>
    <col min="4" max="4" width="25.75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5</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SUM(N11:N11)</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42" t="s">
        <v>14</v>
      </c>
      <c r="C10" s="42" t="s">
        <v>15</v>
      </c>
      <c r="D10" s="42" t="s">
        <v>66</v>
      </c>
      <c r="E10" s="41" t="s">
        <v>69</v>
      </c>
      <c r="F10" s="43"/>
      <c r="G10" s="5" t="str">
        <f>"Nazwa handlowa /
"&amp;C10&amp;" / 
"&amp;D10</f>
        <v>Nazwa handlowa /
Dawka / 
Postać/ Opakowanie</v>
      </c>
      <c r="H10" s="5" t="s">
        <v>62</v>
      </c>
      <c r="I10" s="5" t="str">
        <f>B10</f>
        <v>Skład</v>
      </c>
      <c r="J10" s="5" t="s">
        <v>63</v>
      </c>
      <c r="K10" s="5" t="s">
        <v>37</v>
      </c>
      <c r="L10" s="5" t="s">
        <v>38</v>
      </c>
      <c r="M10" s="5" t="s">
        <v>39</v>
      </c>
      <c r="N10" s="5" t="s">
        <v>16</v>
      </c>
    </row>
    <row r="11" spans="1:14" ht="45">
      <c r="A11" s="75" t="s">
        <v>1</v>
      </c>
      <c r="B11" s="76" t="s">
        <v>123</v>
      </c>
      <c r="C11" s="76" t="s">
        <v>124</v>
      </c>
      <c r="D11" s="76" t="s">
        <v>125</v>
      </c>
      <c r="E11" s="76">
        <v>40</v>
      </c>
      <c r="F11" s="76" t="s">
        <v>86</v>
      </c>
      <c r="G11" s="15" t="s">
        <v>81</v>
      </c>
      <c r="H11" s="15"/>
      <c r="I11" s="15"/>
      <c r="J11" s="16"/>
      <c r="K11" s="15"/>
      <c r="L11" s="15" t="str">
        <f>IF(K11=0,"0,00",IF(K11&gt;0,ROUND(E11/K11,2)))</f>
        <v>0,00</v>
      </c>
      <c r="M11" s="15"/>
      <c r="N11" s="17">
        <f>ROUND(L11*ROUND(M11,2),2)</f>
        <v>0</v>
      </c>
    </row>
    <row r="12" spans="2:6" ht="15">
      <c r="B12" s="44"/>
      <c r="C12" s="44"/>
      <c r="D12" s="44"/>
      <c r="E12" s="45"/>
      <c r="F12" s="44"/>
    </row>
    <row r="13" spans="2:6" ht="15">
      <c r="B13" s="46"/>
      <c r="C13" s="44"/>
      <c r="D13" s="44"/>
      <c r="E13" s="47"/>
      <c r="F13" s="44"/>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77" zoomScaleNormal="77" zoomScalePageLayoutView="80" workbookViewId="0" topLeftCell="A4">
      <selection activeCell="B12" sqref="B12"/>
    </sheetView>
  </sheetViews>
  <sheetFormatPr defaultColWidth="9.00390625" defaultRowHeight="12.75"/>
  <cols>
    <col min="1" max="1" width="5.375" style="1" customWidth="1"/>
    <col min="2" max="2" width="28.625" style="1" customWidth="1"/>
    <col min="3" max="3" width="17.75390625" style="1" customWidth="1"/>
    <col min="4" max="4" width="31.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6</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SUM(N11:N14)</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77</v>
      </c>
      <c r="E10" s="40" t="s">
        <v>64</v>
      </c>
      <c r="F10" s="14"/>
      <c r="G10" s="5" t="str">
        <f>"Nazwa handlowa /
"&amp;C10&amp;" / 
"&amp;D10</f>
        <v>Nazwa handlowa /
Dawka / 
Postać / opakowanie</v>
      </c>
      <c r="H10" s="5" t="s">
        <v>62</v>
      </c>
      <c r="I10" s="5" t="str">
        <f>B10</f>
        <v>Skład</v>
      </c>
      <c r="J10" s="5" t="s">
        <v>63</v>
      </c>
      <c r="K10" s="5" t="s">
        <v>37</v>
      </c>
      <c r="L10" s="5" t="s">
        <v>38</v>
      </c>
      <c r="M10" s="5" t="s">
        <v>39</v>
      </c>
      <c r="N10" s="5" t="s">
        <v>16</v>
      </c>
    </row>
    <row r="11" spans="1:14" ht="45">
      <c r="A11" s="75" t="s">
        <v>1</v>
      </c>
      <c r="B11" s="68" t="s">
        <v>126</v>
      </c>
      <c r="C11" s="68" t="s">
        <v>127</v>
      </c>
      <c r="D11" s="68" t="s">
        <v>128</v>
      </c>
      <c r="E11" s="68">
        <v>100</v>
      </c>
      <c r="F11" s="68" t="s">
        <v>86</v>
      </c>
      <c r="G11" s="15" t="s">
        <v>81</v>
      </c>
      <c r="H11" s="15"/>
      <c r="I11" s="15"/>
      <c r="J11" s="16"/>
      <c r="K11" s="15"/>
      <c r="L11" s="15" t="str">
        <f>IF(K11=0,"0,00",IF(K11&gt;0,ROUND(E11/K11,2)))</f>
        <v>0,00</v>
      </c>
      <c r="M11" s="15"/>
      <c r="N11" s="17">
        <f>ROUND(L11*ROUND(M11,2),2)</f>
        <v>0</v>
      </c>
    </row>
    <row r="12" spans="1:14" ht="45">
      <c r="A12" s="75" t="s">
        <v>2</v>
      </c>
      <c r="B12" s="68" t="s">
        <v>126</v>
      </c>
      <c r="C12" s="68" t="s">
        <v>129</v>
      </c>
      <c r="D12" s="68" t="s">
        <v>128</v>
      </c>
      <c r="E12" s="68">
        <v>600</v>
      </c>
      <c r="F12" s="68" t="s">
        <v>86</v>
      </c>
      <c r="G12" s="15" t="s">
        <v>81</v>
      </c>
      <c r="H12" s="15"/>
      <c r="I12" s="15"/>
      <c r="J12" s="16"/>
      <c r="K12" s="15"/>
      <c r="L12" s="15" t="str">
        <f>IF(K12=0,"0,00",IF(K12&gt;0,ROUND(E12/K12,2)))</f>
        <v>0,00</v>
      </c>
      <c r="M12" s="15"/>
      <c r="N12" s="17">
        <f>ROUND(L12*ROUND(M12,2),2)</f>
        <v>0</v>
      </c>
    </row>
    <row r="13" spans="1:14" ht="45">
      <c r="A13" s="75" t="s">
        <v>3</v>
      </c>
      <c r="B13" s="68" t="s">
        <v>130</v>
      </c>
      <c r="C13" s="68" t="s">
        <v>131</v>
      </c>
      <c r="D13" s="68" t="s">
        <v>128</v>
      </c>
      <c r="E13" s="68">
        <v>360</v>
      </c>
      <c r="F13" s="68" t="s">
        <v>86</v>
      </c>
      <c r="G13" s="15" t="s">
        <v>81</v>
      </c>
      <c r="H13" s="15"/>
      <c r="I13" s="15"/>
      <c r="J13" s="16"/>
      <c r="K13" s="15"/>
      <c r="L13" s="15" t="str">
        <f>IF(K13=0,"0,00",IF(K13&gt;0,ROUND(E13/K13,2)))</f>
        <v>0,00</v>
      </c>
      <c r="M13" s="15"/>
      <c r="N13" s="17">
        <f>ROUND(L13*ROUND(M13,2),2)</f>
        <v>0</v>
      </c>
    </row>
    <row r="14" spans="1:14" ht="45">
      <c r="A14" s="75" t="s">
        <v>4</v>
      </c>
      <c r="B14" s="68" t="s">
        <v>132</v>
      </c>
      <c r="C14" s="68" t="s">
        <v>133</v>
      </c>
      <c r="D14" s="68" t="s">
        <v>85</v>
      </c>
      <c r="E14" s="74">
        <v>1200</v>
      </c>
      <c r="F14" s="68" t="s">
        <v>86</v>
      </c>
      <c r="G14" s="15" t="s">
        <v>81</v>
      </c>
      <c r="H14" s="15"/>
      <c r="I14" s="15"/>
      <c r="J14" s="16"/>
      <c r="K14" s="15"/>
      <c r="L14" s="15" t="str">
        <f>IF(K14=0,"0,00",IF(K14&gt;0,ROUND(E14/K14,2)))</f>
        <v>0,00</v>
      </c>
      <c r="M14" s="15"/>
      <c r="N14" s="17">
        <f>ROUND(L14*ROUND(M14,2),2)</f>
        <v>0</v>
      </c>
    </row>
    <row r="15" ht="15">
      <c r="E15" s="39"/>
    </row>
    <row r="16" spans="2:5" ht="15">
      <c r="B16" s="2" t="s">
        <v>76</v>
      </c>
      <c r="E16" s="3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22"/>
  <sheetViews>
    <sheetView showGridLines="0" zoomScale="77" zoomScaleNormal="77" zoomScalePageLayoutView="80" workbookViewId="0" topLeftCell="A1">
      <selection activeCell="C4" sqref="C4"/>
    </sheetView>
  </sheetViews>
  <sheetFormatPr defaultColWidth="9.00390625" defaultRowHeight="12.75"/>
  <cols>
    <col min="1" max="1" width="5.375" style="44" customWidth="1"/>
    <col min="2" max="2" width="30.875" style="44" customWidth="1"/>
    <col min="3" max="3" width="28.00390625" style="44" customWidth="1"/>
    <col min="4" max="4" width="32.75390625" style="44" customWidth="1"/>
    <col min="5" max="5" width="13.75390625" style="47" customWidth="1"/>
    <col min="6" max="6" width="14.125" style="44" customWidth="1"/>
    <col min="7" max="7" width="36.125" style="44" customWidth="1"/>
    <col min="8" max="8" width="31.00390625" style="44" customWidth="1"/>
    <col min="9" max="9" width="19.25390625" style="44" customWidth="1"/>
    <col min="10" max="10" width="26.75390625" style="44" customWidth="1"/>
    <col min="11" max="12" width="16.125" style="44" customWidth="1"/>
    <col min="13" max="13" width="17.125" style="44" customWidth="1"/>
    <col min="14" max="14" width="18.625" style="44" customWidth="1"/>
    <col min="15" max="15" width="8.00390625" style="44" customWidth="1"/>
    <col min="16" max="16" width="15.875" style="44" customWidth="1"/>
    <col min="17" max="17" width="15.875" style="52" customWidth="1"/>
    <col min="18" max="18" width="15.875" style="44" customWidth="1"/>
    <col min="19" max="20" width="14.25390625" style="44" customWidth="1"/>
    <col min="21" max="21" width="15.25390625" style="44" customWidth="1"/>
    <col min="22" max="16384" width="9.125" style="44" customWidth="1"/>
  </cols>
  <sheetData>
    <row r="1" spans="2:20" ht="15">
      <c r="B1" s="46" t="str">
        <f>'formularz oferty'!D4</f>
        <v>DFP.271.155.2020.SP</v>
      </c>
      <c r="N1" s="51" t="s">
        <v>61</v>
      </c>
      <c r="S1" s="46"/>
      <c r="T1" s="46"/>
    </row>
    <row r="2" spans="7:9" ht="15">
      <c r="G2" s="109"/>
      <c r="H2" s="109"/>
      <c r="I2" s="109"/>
    </row>
    <row r="3" ht="15">
      <c r="N3" s="51" t="s">
        <v>65</v>
      </c>
    </row>
    <row r="4" spans="2:17" ht="15">
      <c r="B4" s="53" t="s">
        <v>13</v>
      </c>
      <c r="C4" s="42">
        <v>7</v>
      </c>
      <c r="D4" s="54"/>
      <c r="E4" s="55"/>
      <c r="F4" s="56"/>
      <c r="G4" s="57" t="s">
        <v>18</v>
      </c>
      <c r="H4" s="56"/>
      <c r="I4" s="54"/>
      <c r="J4" s="56"/>
      <c r="K4" s="56"/>
      <c r="L4" s="56"/>
      <c r="M4" s="56"/>
      <c r="N4" s="56"/>
      <c r="Q4" s="44"/>
    </row>
    <row r="5" spans="2:17" ht="15">
      <c r="B5" s="53"/>
      <c r="C5" s="54"/>
      <c r="D5" s="54"/>
      <c r="E5" s="55"/>
      <c r="F5" s="56"/>
      <c r="G5" s="57"/>
      <c r="H5" s="56"/>
      <c r="I5" s="54"/>
      <c r="J5" s="56"/>
      <c r="K5" s="56"/>
      <c r="L5" s="56"/>
      <c r="M5" s="56"/>
      <c r="N5" s="56"/>
      <c r="Q5" s="44"/>
    </row>
    <row r="6" spans="1:17" ht="15">
      <c r="A6" s="53"/>
      <c r="B6" s="53"/>
      <c r="C6" s="58"/>
      <c r="D6" s="58"/>
      <c r="E6" s="59"/>
      <c r="F6" s="56"/>
      <c r="G6" s="60" t="s">
        <v>0</v>
      </c>
      <c r="H6" s="110">
        <f>SUM(N11:N17)</f>
        <v>0</v>
      </c>
      <c r="I6" s="111"/>
      <c r="Q6" s="44"/>
    </row>
    <row r="7" spans="1:17" ht="15">
      <c r="A7" s="53"/>
      <c r="C7" s="56"/>
      <c r="D7" s="56"/>
      <c r="E7" s="59"/>
      <c r="F7" s="56"/>
      <c r="G7" s="56"/>
      <c r="H7" s="56"/>
      <c r="I7" s="56"/>
      <c r="J7" s="56"/>
      <c r="K7" s="56"/>
      <c r="L7" s="56"/>
      <c r="Q7" s="44"/>
    </row>
    <row r="8" spans="1:17" ht="15">
      <c r="A8" s="53"/>
      <c r="B8" s="61"/>
      <c r="C8" s="62"/>
      <c r="D8" s="62"/>
      <c r="E8" s="63"/>
      <c r="F8" s="62"/>
      <c r="G8" s="62"/>
      <c r="H8" s="62"/>
      <c r="I8" s="62"/>
      <c r="J8" s="62"/>
      <c r="K8" s="62"/>
      <c r="L8" s="62"/>
      <c r="Q8" s="44"/>
    </row>
    <row r="9" spans="2:17" ht="15">
      <c r="B9" s="53"/>
      <c r="E9" s="45"/>
      <c r="Q9" s="44"/>
    </row>
    <row r="10" spans="1:14" s="53" customFormat="1" ht="74.25" customHeight="1">
      <c r="A10" s="42" t="s">
        <v>45</v>
      </c>
      <c r="B10" s="42" t="s">
        <v>14</v>
      </c>
      <c r="C10" s="42" t="s">
        <v>15</v>
      </c>
      <c r="D10" s="42" t="s">
        <v>66</v>
      </c>
      <c r="E10" s="48" t="s">
        <v>89</v>
      </c>
      <c r="F10" s="43"/>
      <c r="G10" s="42" t="str">
        <f>"Nazwa handlowa /
"&amp;C10&amp;" / 
"&amp;D10</f>
        <v>Nazwa handlowa /
Dawka / 
Postać/ Opakowanie</v>
      </c>
      <c r="H10" s="42" t="s">
        <v>62</v>
      </c>
      <c r="I10" s="42" t="str">
        <f>B10</f>
        <v>Skład</v>
      </c>
      <c r="J10" s="42" t="s">
        <v>63</v>
      </c>
      <c r="K10" s="42" t="s">
        <v>37</v>
      </c>
      <c r="L10" s="42" t="s">
        <v>38</v>
      </c>
      <c r="M10" s="42" t="s">
        <v>39</v>
      </c>
      <c r="N10" s="42" t="s">
        <v>16</v>
      </c>
    </row>
    <row r="11" spans="1:14" ht="45">
      <c r="A11" s="77" t="s">
        <v>1</v>
      </c>
      <c r="B11" s="76" t="s">
        <v>134</v>
      </c>
      <c r="C11" s="76" t="s">
        <v>135</v>
      </c>
      <c r="D11" s="76" t="s">
        <v>71</v>
      </c>
      <c r="E11" s="80">
        <v>2500</v>
      </c>
      <c r="F11" s="81" t="s">
        <v>189</v>
      </c>
      <c r="G11" s="64" t="s">
        <v>81</v>
      </c>
      <c r="H11" s="64"/>
      <c r="I11" s="64"/>
      <c r="J11" s="65"/>
      <c r="K11" s="64"/>
      <c r="L11" s="64" t="str">
        <f aca="true" t="shared" si="0" ref="L11:L17">IF(K11=0,"0,00",IF(K11&gt;0,ROUND(E11/K11,2)))</f>
        <v>0,00</v>
      </c>
      <c r="M11" s="64"/>
      <c r="N11" s="66">
        <f aca="true" t="shared" si="1" ref="N11:N17">ROUND(L11*ROUND(M11,2),2)</f>
        <v>0</v>
      </c>
    </row>
    <row r="12" spans="1:14" ht="45">
      <c r="A12" s="77" t="s">
        <v>2</v>
      </c>
      <c r="B12" s="76" t="s">
        <v>134</v>
      </c>
      <c r="C12" s="76" t="s">
        <v>136</v>
      </c>
      <c r="D12" s="76" t="s">
        <v>71</v>
      </c>
      <c r="E12" s="80">
        <v>2500</v>
      </c>
      <c r="F12" s="81" t="s">
        <v>86</v>
      </c>
      <c r="G12" s="64" t="s">
        <v>81</v>
      </c>
      <c r="H12" s="64"/>
      <c r="I12" s="64"/>
      <c r="J12" s="65"/>
      <c r="K12" s="64"/>
      <c r="L12" s="64" t="str">
        <f t="shared" si="0"/>
        <v>0,00</v>
      </c>
      <c r="M12" s="64"/>
      <c r="N12" s="66">
        <f t="shared" si="1"/>
        <v>0</v>
      </c>
    </row>
    <row r="13" spans="1:14" ht="45">
      <c r="A13" s="77" t="s">
        <v>3</v>
      </c>
      <c r="B13" s="76" t="s">
        <v>137</v>
      </c>
      <c r="C13" s="76" t="s">
        <v>72</v>
      </c>
      <c r="D13" s="76" t="s">
        <v>138</v>
      </c>
      <c r="E13" s="76">
        <v>300</v>
      </c>
      <c r="F13" s="76" t="s">
        <v>86</v>
      </c>
      <c r="G13" s="64" t="s">
        <v>81</v>
      </c>
      <c r="H13" s="64"/>
      <c r="I13" s="64"/>
      <c r="J13" s="65"/>
      <c r="K13" s="64"/>
      <c r="L13" s="64" t="str">
        <f t="shared" si="0"/>
        <v>0,00</v>
      </c>
      <c r="M13" s="64"/>
      <c r="N13" s="66">
        <f t="shared" si="1"/>
        <v>0</v>
      </c>
    </row>
    <row r="14" spans="1:14" ht="45">
      <c r="A14" s="77" t="s">
        <v>4</v>
      </c>
      <c r="B14" s="76" t="s">
        <v>139</v>
      </c>
      <c r="C14" s="76" t="s">
        <v>67</v>
      </c>
      <c r="D14" s="76" t="s">
        <v>74</v>
      </c>
      <c r="E14" s="80">
        <v>1800</v>
      </c>
      <c r="F14" s="76" t="s">
        <v>86</v>
      </c>
      <c r="G14" s="64" t="s">
        <v>81</v>
      </c>
      <c r="H14" s="64"/>
      <c r="I14" s="64"/>
      <c r="J14" s="65"/>
      <c r="K14" s="64"/>
      <c r="L14" s="64" t="str">
        <f t="shared" si="0"/>
        <v>0,00</v>
      </c>
      <c r="M14" s="64"/>
      <c r="N14" s="66">
        <f t="shared" si="1"/>
        <v>0</v>
      </c>
    </row>
    <row r="15" spans="1:14" ht="45">
      <c r="A15" s="77" t="s">
        <v>40</v>
      </c>
      <c r="B15" s="76" t="s">
        <v>140</v>
      </c>
      <c r="C15" s="76" t="s">
        <v>141</v>
      </c>
      <c r="D15" s="76" t="s">
        <v>142</v>
      </c>
      <c r="E15" s="76">
        <v>120</v>
      </c>
      <c r="F15" s="76" t="s">
        <v>86</v>
      </c>
      <c r="G15" s="64" t="s">
        <v>81</v>
      </c>
      <c r="H15" s="64"/>
      <c r="I15" s="64"/>
      <c r="J15" s="65"/>
      <c r="K15" s="64"/>
      <c r="L15" s="64" t="str">
        <f t="shared" si="0"/>
        <v>0,00</v>
      </c>
      <c r="M15" s="64"/>
      <c r="N15" s="66">
        <f t="shared" si="1"/>
        <v>0</v>
      </c>
    </row>
    <row r="16" spans="1:14" ht="45">
      <c r="A16" s="77" t="s">
        <v>46</v>
      </c>
      <c r="B16" s="76" t="s">
        <v>140</v>
      </c>
      <c r="C16" s="76" t="s">
        <v>143</v>
      </c>
      <c r="D16" s="76" t="s">
        <v>144</v>
      </c>
      <c r="E16" s="76">
        <v>180</v>
      </c>
      <c r="F16" s="76" t="s">
        <v>86</v>
      </c>
      <c r="G16" s="64" t="s">
        <v>81</v>
      </c>
      <c r="H16" s="64"/>
      <c r="I16" s="64"/>
      <c r="J16" s="65"/>
      <c r="K16" s="64"/>
      <c r="L16" s="64" t="str">
        <f t="shared" si="0"/>
        <v>0,00</v>
      </c>
      <c r="M16" s="64"/>
      <c r="N16" s="66">
        <f t="shared" si="1"/>
        <v>0</v>
      </c>
    </row>
    <row r="17" spans="1:14" ht="45">
      <c r="A17" s="77" t="s">
        <v>5</v>
      </c>
      <c r="B17" s="76" t="s">
        <v>145</v>
      </c>
      <c r="C17" s="76" t="s">
        <v>146</v>
      </c>
      <c r="D17" s="76" t="s">
        <v>147</v>
      </c>
      <c r="E17" s="76">
        <v>200</v>
      </c>
      <c r="F17" s="76" t="s">
        <v>86</v>
      </c>
      <c r="G17" s="64" t="s">
        <v>81</v>
      </c>
      <c r="H17" s="64"/>
      <c r="I17" s="64"/>
      <c r="J17" s="65"/>
      <c r="K17" s="64"/>
      <c r="L17" s="64" t="str">
        <f t="shared" si="0"/>
        <v>0,00</v>
      </c>
      <c r="M17" s="64"/>
      <c r="N17" s="66">
        <f t="shared" si="1"/>
        <v>0</v>
      </c>
    </row>
    <row r="19" ht="15">
      <c r="B19" s="46" t="s">
        <v>76</v>
      </c>
    </row>
    <row r="20" spans="1:3" ht="15">
      <c r="A20" s="49"/>
      <c r="B20" s="50"/>
      <c r="C20" s="49"/>
    </row>
    <row r="21" spans="1:3" ht="15">
      <c r="A21" s="49"/>
      <c r="B21" s="50"/>
      <c r="C21" s="49"/>
    </row>
    <row r="22" spans="1:3" ht="15">
      <c r="A22" s="49"/>
      <c r="B22" s="50"/>
      <c r="C22" s="4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18"/>
  <sheetViews>
    <sheetView showGridLines="0" zoomScale="77" zoomScaleNormal="77" zoomScalePageLayoutView="85" workbookViewId="0" topLeftCell="A4">
      <selection activeCell="B18" sqref="B18"/>
    </sheetView>
  </sheetViews>
  <sheetFormatPr defaultColWidth="9.00390625" defaultRowHeight="12.75"/>
  <cols>
    <col min="1" max="1" width="5.375" style="1" customWidth="1"/>
    <col min="2" max="2" width="23.875" style="1" customWidth="1"/>
    <col min="3" max="3" width="14.00390625" style="1" customWidth="1"/>
    <col min="4" max="4" width="21.75390625" style="1" customWidth="1"/>
    <col min="5" max="5" width="13.75390625" style="23"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DFP.271.155.2020.SP</v>
      </c>
      <c r="N1" s="36" t="s">
        <v>61</v>
      </c>
      <c r="S1" s="2"/>
      <c r="T1" s="2"/>
    </row>
    <row r="2" spans="7:9" ht="15">
      <c r="G2" s="92"/>
      <c r="H2" s="92"/>
      <c r="I2" s="92"/>
    </row>
    <row r="3" ht="15">
      <c r="N3" s="36" t="s">
        <v>65</v>
      </c>
    </row>
    <row r="4" spans="2:17" ht="15">
      <c r="B4" s="4" t="s">
        <v>13</v>
      </c>
      <c r="C4" s="5">
        <v>8</v>
      </c>
      <c r="D4" s="6"/>
      <c r="E4" s="19"/>
      <c r="F4" s="9"/>
      <c r="G4" s="8" t="s">
        <v>18</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7"/>
      <c r="F6" s="9"/>
      <c r="G6" s="11" t="s">
        <v>0</v>
      </c>
      <c r="H6" s="107">
        <f>SUM(N11:N12)</f>
        <v>0</v>
      </c>
      <c r="I6" s="108"/>
      <c r="Q6" s="1"/>
    </row>
    <row r="7" spans="1:17" ht="15">
      <c r="A7" s="4"/>
      <c r="C7" s="9"/>
      <c r="D7" s="9"/>
      <c r="E7" s="7"/>
      <c r="F7" s="9"/>
      <c r="G7" s="9"/>
      <c r="H7" s="9"/>
      <c r="I7" s="9"/>
      <c r="J7" s="9"/>
      <c r="K7" s="9"/>
      <c r="L7" s="9"/>
      <c r="Q7" s="1"/>
    </row>
    <row r="8" spans="1:17" ht="15">
      <c r="A8" s="4"/>
      <c r="B8" s="12"/>
      <c r="C8" s="13"/>
      <c r="D8" s="13"/>
      <c r="E8" s="38"/>
      <c r="F8" s="13"/>
      <c r="G8" s="13"/>
      <c r="H8" s="13"/>
      <c r="I8" s="13"/>
      <c r="J8" s="13"/>
      <c r="K8" s="13"/>
      <c r="L8" s="13"/>
      <c r="Q8" s="1"/>
    </row>
    <row r="9" spans="2:17" ht="15">
      <c r="B9" s="4"/>
      <c r="E9" s="39"/>
      <c r="Q9" s="1"/>
    </row>
    <row r="10" spans="1:14" s="4" customFormat="1" ht="74.25" customHeight="1">
      <c r="A10" s="5" t="s">
        <v>45</v>
      </c>
      <c r="B10" s="5" t="s">
        <v>14</v>
      </c>
      <c r="C10" s="5" t="s">
        <v>15</v>
      </c>
      <c r="D10" s="5" t="s">
        <v>68</v>
      </c>
      <c r="E10" s="40" t="s">
        <v>64</v>
      </c>
      <c r="F10" s="14"/>
      <c r="G10" s="5" t="str">
        <f>"Nazwa handlowa /
"&amp;C10&amp;" / 
"&amp;D10</f>
        <v>Nazwa handlowa /
Dawka / 
Postać/Opakowanie</v>
      </c>
      <c r="H10" s="5" t="s">
        <v>62</v>
      </c>
      <c r="I10" s="5" t="str">
        <f>B10</f>
        <v>Skład</v>
      </c>
      <c r="J10" s="5" t="s">
        <v>63</v>
      </c>
      <c r="K10" s="5" t="s">
        <v>37</v>
      </c>
      <c r="L10" s="5" t="s">
        <v>38</v>
      </c>
      <c r="M10" s="5" t="s">
        <v>39</v>
      </c>
      <c r="N10" s="5" t="s">
        <v>16</v>
      </c>
    </row>
    <row r="11" spans="1:14" ht="60">
      <c r="A11" s="75" t="s">
        <v>1</v>
      </c>
      <c r="B11" s="68" t="s">
        <v>148</v>
      </c>
      <c r="C11" s="68" t="s">
        <v>78</v>
      </c>
      <c r="D11" s="68" t="s">
        <v>198</v>
      </c>
      <c r="E11" s="74">
        <v>6000</v>
      </c>
      <c r="F11" s="68" t="s">
        <v>86</v>
      </c>
      <c r="G11" s="15" t="s">
        <v>81</v>
      </c>
      <c r="H11" s="15"/>
      <c r="I11" s="15"/>
      <c r="J11" s="16"/>
      <c r="K11" s="15"/>
      <c r="L11" s="15" t="str">
        <f>IF(K11=0,"0,00",IF(K11&gt;0,ROUND(E11/K11,2)))</f>
        <v>0,00</v>
      </c>
      <c r="M11" s="15"/>
      <c r="N11" s="17">
        <f>ROUND(L11*ROUND(M11,2),2)</f>
        <v>0</v>
      </c>
    </row>
    <row r="12" spans="1:14" ht="60">
      <c r="A12" s="75" t="s">
        <v>2</v>
      </c>
      <c r="B12" s="68" t="s">
        <v>148</v>
      </c>
      <c r="C12" s="68" t="s">
        <v>79</v>
      </c>
      <c r="D12" s="68" t="s">
        <v>198</v>
      </c>
      <c r="E12" s="74">
        <v>2000</v>
      </c>
      <c r="F12" s="68" t="s">
        <v>86</v>
      </c>
      <c r="G12" s="15" t="s">
        <v>81</v>
      </c>
      <c r="H12" s="15"/>
      <c r="I12" s="15"/>
      <c r="J12" s="16"/>
      <c r="K12" s="15"/>
      <c r="L12" s="15" t="str">
        <f>IF(K12=0,"0,00",IF(K12&gt;0,ROUND(E12/K12,2)))</f>
        <v>0,00</v>
      </c>
      <c r="M12" s="15"/>
      <c r="N12" s="17">
        <f>ROUND(L12*ROUND(M12,2),2)</f>
        <v>0</v>
      </c>
    </row>
    <row r="13" ht="15">
      <c r="E13" s="39"/>
    </row>
    <row r="14" ht="15">
      <c r="B14" s="2" t="s">
        <v>76</v>
      </c>
    </row>
    <row r="18" ht="15">
      <c r="B18" s="82"/>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Sławomir Pluciński</cp:lastModifiedBy>
  <cp:lastPrinted>2020-11-18T07:12:15Z</cp:lastPrinted>
  <dcterms:created xsi:type="dcterms:W3CDTF">2003-05-16T10:10:29Z</dcterms:created>
  <dcterms:modified xsi:type="dcterms:W3CDTF">2020-12-02T11:27:30Z</dcterms:modified>
  <cp:category/>
  <cp:version/>
  <cp:contentType/>
  <cp:contentStatus/>
</cp:coreProperties>
</file>