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40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</sheets>
  <definedNames>
    <definedName name="_xlnm.Print_Area" localSheetId="1">'część (1)'!$A$1:$N$16</definedName>
    <definedName name="_xlnm.Print_Area" localSheetId="10">'część (10)'!$A$1:$N$12</definedName>
    <definedName name="_xlnm.Print_Area" localSheetId="2">'część (2)'!$A$1:$N$21</definedName>
    <definedName name="_xlnm.Print_Area" localSheetId="3">'część (3)'!$A$1:$N$18</definedName>
    <definedName name="_xlnm.Print_Area" localSheetId="4">'część (4)'!$A$1:$N$16</definedName>
    <definedName name="_xlnm.Print_Area" localSheetId="5">'część (5)'!$A$1:$N$19</definedName>
    <definedName name="_xlnm.Print_Area" localSheetId="6">'część (6)'!$A$1:$N$14</definedName>
    <definedName name="_xlnm.Print_Area" localSheetId="7">'część (7)'!$A$1:$N$16</definedName>
    <definedName name="_xlnm.Print_Area" localSheetId="8">'część (8)'!$A$1:$N$14</definedName>
    <definedName name="_xlnm.Print_Area" localSheetId="9">'część (9)'!$A$1:$N$13</definedName>
    <definedName name="_xlnm.Print_Area" localSheetId="0">'formularz oferty'!$A$1:$E$62</definedName>
  </definedNames>
  <calcPr fullCalcOnLoad="1"/>
</workbook>
</file>

<file path=xl/sharedStrings.xml><?xml version="1.0" encoding="utf-8"?>
<sst xmlns="http://schemas.openxmlformats.org/spreadsheetml/2006/main" count="458" uniqueCount="175">
  <si>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</si>
  <si>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</si>
  <si>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</si>
  <si>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</si>
  <si>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</si>
  <si>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</si>
  <si>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</si>
  <si>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</si>
  <si>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</si>
  <si>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</si>
  <si>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</si>
  <si>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</si>
  <si>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</si>
  <si>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</si>
  <si>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</si>
  <si>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</si>
  <si>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</si>
  <si>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</si>
  <si>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</si>
  <si>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</si>
  <si>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</si>
  <si>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</si>
  <si>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</si>
  <si>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</si>
  <si>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</si>
  <si>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</si>
  <si>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</si>
  <si>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</si>
  <si>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</si>
  <si>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</si>
  <si>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</si>
  <si>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</si>
  <si>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</si>
  <si>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</si>
  <si>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</si>
  <si>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</si>
  <si>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</si>
  <si>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</si>
  <si>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</si>
  <si>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</si>
  <si>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</si>
  <si>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</si>
  <si>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</si>
  <si>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</si>
  <si>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</si>
  <si>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</si>
  <si>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</si>
  <si>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</si>
  <si>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</si>
  <si>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</si>
  <si>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</si>
  <si>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</si>
  <si>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</si>
  <si>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</si>
  <si>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</si>
  <si>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</si>
  <si>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</si>
  <si>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</si>
  <si>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</si>
  <si>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</si>
  <si>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</si>
  <si>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</si>
  <si>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</si>
  <si>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</si>
  <si>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</si>
  <si>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</si>
  <si>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</si>
  <si>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</si>
  <si>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</si>
  <si>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</si>
  <si>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</si>
  <si>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</si>
  <si>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* wymagany jeden podmiot odpowiedzialny</t>
  </si>
  <si>
    <t xml:space="preserve">Nazwa handlowa:
Dawka:
Postać/ Opakowanie:
</t>
  </si>
  <si>
    <t>*wymagany jeden podmiot odpowiedzialny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</si>
  <si>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</si>
  <si>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</si>
  <si>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</si>
  <si>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</si>
  <si>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 xml:space="preserve">Podmiot Odpowiedzialny </t>
  </si>
  <si>
    <t xml:space="preserve">2. </t>
  </si>
  <si>
    <t xml:space="preserve">1. </t>
  </si>
  <si>
    <t xml:space="preserve">3. </t>
  </si>
  <si>
    <t xml:space="preserve">4. </t>
  </si>
  <si>
    <t>DFP.271.56.2019.KK</t>
  </si>
  <si>
    <t>Dostawa produktów leczniczych i wyrobów medycznych do Apteki Szpitala Uniwersyteckiego w Krakowie</t>
  </si>
  <si>
    <t>Oświadczamy, że zamówienie będziemy wykonywać do czasu wyczerpania kwoty wynagrodzenia umownego, nie dłużej jednak niż przez 24 miesiące od dnia zawarcia umowy.</t>
  </si>
  <si>
    <t>Oświadczamy, że oferowane przez nas w części: 1-2; 3 (poz. 2-6), 4 (poz. 1-2); 5 (poz. 1-5); 6; 8-10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</si>
  <si>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3 (poz. 1); 4 (poz. 3-4), 5 (poz. 6); 7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</si>
  <si>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 xml:space="preserve">** w przypadku zaoferowania opakowania w postaci worka zamawiający wymaga dostarczenia koszyków do przechowywania produktów na oddziałach klinicznych w cenie oferowanych worków </t>
  </si>
  <si>
    <t>** w przypadku zaoferowania opakowania w postaci worka zamawiający wymaga dostarczenia koszyków do przechowywania produktów na oddziałach klinicznych w cenie oferowanych worków</t>
  </si>
  <si>
    <t xml:space="preserve">* wymagany jeden podmiot odpowiedzialny w przypadku tej samej substancji czynnej </t>
  </si>
  <si>
    <t>Dawka/Objętość</t>
  </si>
  <si>
    <t>Nazwa handlowa:
Dawka/Objętość:
Postać/ Opakowanie:</t>
  </si>
  <si>
    <t xml:space="preserve">Nazwa handlowa:
Dawka/ Objętość:
Postać/ Opakowanie:
</t>
  </si>
  <si>
    <t>Natrii chloridum*</t>
  </si>
  <si>
    <t>9mg/ml; 100 ml</t>
  </si>
  <si>
    <t>Opakowanie z tworzywa sztucznego z dwoma niezależnymi portami podawczymi **</t>
  </si>
  <si>
    <t>9mg/ml; 250 ml</t>
  </si>
  <si>
    <t>9mg/ml; 500 ml</t>
  </si>
  <si>
    <t>Glucosum</t>
  </si>
  <si>
    <t>100mg/ml; 500 ml</t>
  </si>
  <si>
    <t>Natrii chloridum</t>
  </si>
  <si>
    <t>9mg/ml; 1000 ml</t>
  </si>
  <si>
    <t>Roztwór Ringera (Calcii chloridum, Kalii chloridum, Natrii chloridum)</t>
  </si>
  <si>
    <t>(0,33mg+0,3mg+8,6mg)/ml; 500 ml</t>
  </si>
  <si>
    <t>(0,33mg+0,3mg+8,6mg)/ml; 1000 ml</t>
  </si>
  <si>
    <t xml:space="preserve">Aqua pro iniectione </t>
  </si>
  <si>
    <t>500ml</t>
  </si>
  <si>
    <t>Glucosum*</t>
  </si>
  <si>
    <t>50mg/ml; 250 ml</t>
  </si>
  <si>
    <t>50mg/ml; 500 ml</t>
  </si>
  <si>
    <t>50mg/ml; 1000 ml</t>
  </si>
  <si>
    <t>worek</t>
  </si>
  <si>
    <t xml:space="preserve">Mannitolum* </t>
  </si>
  <si>
    <t>200 mg/ml; 100 ml</t>
  </si>
  <si>
    <t>opakowanie szklane</t>
  </si>
  <si>
    <t>200mg/ml; 250 ml</t>
  </si>
  <si>
    <t xml:space="preserve">Hydroksyetyloskrobia, Octan trójwodny sodu, chlorek sodu, chlorek potasu, sześciowodny chlorek magnezu </t>
  </si>
  <si>
    <t>(60 mg, 4,63 mg,  6,02 mg, 0,3 mg, 0,3 mg) / ml; 500 ml</t>
  </si>
  <si>
    <t>worek typu freeflex</t>
  </si>
  <si>
    <t>Glucosum et Natrium Chloratum 1:1</t>
  </si>
  <si>
    <t>50mg+9mg/ml; 500 ml</t>
  </si>
  <si>
    <t>Butelka stojąca z tworzywa sztucznego z dwoma niezależnymi portami podawczymi</t>
  </si>
  <si>
    <t>(0,243 mg+0,3 mg+8,6 mg)/ml; 250 ml</t>
  </si>
  <si>
    <t>150 mg/ml; 250 ml</t>
  </si>
  <si>
    <t>opakowanie z tworzywa sztucznego z dwona niezależnymi portami podawczymi</t>
  </si>
  <si>
    <t>150 mg/ml;100 ml</t>
  </si>
  <si>
    <t>9 mg/ml; 5000 ml</t>
  </si>
  <si>
    <t>15mg/ml; 3000 ml</t>
  </si>
  <si>
    <t>opakowanie z tworzywa sztucznego</t>
  </si>
  <si>
    <t>250ml</t>
  </si>
  <si>
    <t>50 mg/ml; 100 ml</t>
  </si>
  <si>
    <t>100 mg/ml; 250 ml</t>
  </si>
  <si>
    <t>Injectio Solutionis Ringeri Lactate(Calcii chloridum, Kalii chloridum, Natrii chloridum, Natrii lactatum)</t>
  </si>
  <si>
    <t xml:space="preserve">(0,27 mg + 0,4 mg + 6 mg + 6,34mg)/ml; 500 ml lub (0,27 mg + 0,4 mg + 6 mg + 3,20mg)/ml; 500 ml </t>
  </si>
  <si>
    <t>opakowanie z tworzywa sztucznego z dwoma portami podawczymi</t>
  </si>
  <si>
    <t>9mg/ml; 500ml</t>
  </si>
  <si>
    <t>9 mg/ml; 3000 ml</t>
  </si>
  <si>
    <t>10% Dekstran 40 000*</t>
  </si>
  <si>
    <t>opakowanie z tworzywa sztucznego lub szklane</t>
  </si>
  <si>
    <t>100 mg/ml; 500 ml</t>
  </si>
  <si>
    <t>500 ml</t>
  </si>
  <si>
    <t>1000 ml</t>
  </si>
  <si>
    <t>9 mg/ml; 500 ml</t>
  </si>
  <si>
    <t>9 mg/ml; 1000 ml</t>
  </si>
  <si>
    <t xml:space="preserve"> opakowanie z tworzywa sztucznego do ogrzewania do 65ºC, stojące z zakrętką typu pour bottle lub ecotainer</t>
  </si>
  <si>
    <t xml:space="preserve"> 10% roztwór aminokwasów do żywienia pozajelitowego stosowany przy niewydolności wątroby</t>
  </si>
  <si>
    <t xml:space="preserve">100mg/ml; 500 ml </t>
  </si>
  <si>
    <t>roztwór do infuzji, butelka szklana</t>
  </si>
  <si>
    <t>40% roztwór glukozy</t>
  </si>
  <si>
    <t>400 mg/ml; 500 ml</t>
  </si>
  <si>
    <t>roztwór do infuzji, butelka stojąca z tworzywa sztucznego z dwoma niezależnymi identycznymi portami podawczymi</t>
  </si>
  <si>
    <t>(0,243mg -0,33mg+0,3mg+8,6mg)/ml; 500 ml</t>
  </si>
  <si>
    <t>Kalii chloridum</t>
  </si>
  <si>
    <t>150 mg/ml, 20 ml</t>
  </si>
  <si>
    <t>200 mg/ml; 500 ml</t>
  </si>
  <si>
    <t>Kod EAN ( poz 1 jeśli dotyczy)</t>
  </si>
  <si>
    <t>Podmiot Odpowiedzialny poz 1, 2; Wytwórca poz 3,4</t>
  </si>
  <si>
    <t>Kod EAN ( poz 3,4 jeśli dotyczy)</t>
  </si>
  <si>
    <t>Podmiot Odpowiedzialny/ Wytwórca poz  6</t>
  </si>
  <si>
    <t>Kod EAN ( poz 6 jeśli dotyczy)</t>
  </si>
  <si>
    <r>
      <t xml:space="preserve">Mannitolum </t>
    </r>
    <r>
      <rPr>
        <sz val="11"/>
        <color indexed="10"/>
        <rFont val="Times New Roman"/>
        <family val="1"/>
      </rPr>
      <t>*</t>
    </r>
  </si>
  <si>
    <r>
      <t>Mannitolum</t>
    </r>
    <r>
      <rPr>
        <sz val="11"/>
        <color indexed="10"/>
        <rFont val="Times New Roman"/>
        <family val="1"/>
      </rPr>
      <t xml:space="preserve"> *</t>
    </r>
  </si>
  <si>
    <t>Podmiot Odpowiedzialny poz 2-6 / Wytwórca poz 1</t>
  </si>
  <si>
    <t>Mannitolum + Sorbitolum</t>
  </si>
  <si>
    <t>5,4 mg + 27mg / ml; 5000 ml</t>
  </si>
  <si>
    <t xml:space="preserve">Natrii chloridum 0,9% 5000 ml, roztwór do przepłukiwań </t>
  </si>
  <si>
    <t xml:space="preserve">Glycinum </t>
  </si>
  <si>
    <t xml:space="preserve">Natrii chloridum 0,9% 3000 ml, roztwór do przepłukiwań </t>
  </si>
  <si>
    <t xml:space="preserve">Aqua pro irrigatione, woda do przepłukiwania </t>
  </si>
  <si>
    <t xml:space="preserve">Natrii chloridum 0,9%, roztwór do przepłukiwań </t>
  </si>
  <si>
    <t>Wytwórca</t>
  </si>
  <si>
    <t>Kod EAN ( jeśli dotyczy)</t>
  </si>
  <si>
    <t>koncentrat do sporządzania roztworu do infuzji; ampułki z polietylenu z portem bezigłowym typu luer-lock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</si>
</sst>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trike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6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46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3" fontId="4" fillId="0" borderId="13" xfId="42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0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3" fontId="4" fillId="0" borderId="0" xfId="4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75" fontId="4" fillId="0" borderId="10" xfId="44" applyNumberFormat="1" applyFont="1" applyFill="1" applyBorder="1" applyAlignment="1">
      <alignment horizontal="left" vertical="top" wrapText="1"/>
    </xf>
    <xf numFmtId="3" fontId="4" fillId="0" borderId="14" xfId="42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4" fillId="0" borderId="10" xfId="42" applyNumberFormat="1" applyFont="1" applyFill="1" applyBorder="1" applyAlignment="1" applyProtection="1">
      <alignment horizontal="left" vertical="top" wrapText="1"/>
      <protection locked="0"/>
    </xf>
    <xf numFmtId="3" fontId="4" fillId="0" borderId="14" xfId="42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63"/>
  <sheetViews>
    <sheetView showGridLines="0" tabSelected="1" view="pageBreakPreview" zoomScaleNormal="93" zoomScaleSheetLayoutView="100" zoomScalePageLayoutView="115" workbookViewId="0" topLeftCell="A1">
      <selection activeCell="C30" sqref="C30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60</v>
      </c>
    </row>
    <row r="2" spans="2:4" ht="15">
      <c r="B2" s="18"/>
      <c r="C2" s="18" t="s">
        <v>57</v>
      </c>
      <c r="D2" s="18"/>
    </row>
    <row r="4" spans="2:3" ht="15">
      <c r="B4" s="9" t="s">
        <v>49</v>
      </c>
      <c r="C4" s="9" t="s">
        <v>84</v>
      </c>
    </row>
    <row r="6" spans="2:4" ht="36" customHeight="1">
      <c r="B6" s="9" t="s">
        <v>48</v>
      </c>
      <c r="C6" s="87" t="s">
        <v>85</v>
      </c>
      <c r="D6" s="87"/>
    </row>
    <row r="8" spans="2:4" ht="15">
      <c r="B8" s="21" t="s">
        <v>43</v>
      </c>
      <c r="C8" s="91"/>
      <c r="D8" s="83"/>
    </row>
    <row r="9" spans="2:4" ht="15">
      <c r="B9" s="21" t="s">
        <v>50</v>
      </c>
      <c r="C9" s="94"/>
      <c r="D9" s="95"/>
    </row>
    <row r="10" spans="2:4" ht="15">
      <c r="B10" s="21" t="s">
        <v>42</v>
      </c>
      <c r="C10" s="88"/>
      <c r="D10" s="89"/>
    </row>
    <row r="11" spans="2:4" ht="15">
      <c r="B11" s="21" t="s">
        <v>51</v>
      </c>
      <c r="C11" s="88"/>
      <c r="D11" s="89"/>
    </row>
    <row r="12" spans="2:4" ht="15">
      <c r="B12" s="21" t="s">
        <v>52</v>
      </c>
      <c r="C12" s="88"/>
      <c r="D12" s="89"/>
    </row>
    <row r="13" spans="2:4" ht="15">
      <c r="B13" s="21" t="s">
        <v>53</v>
      </c>
      <c r="C13" s="88"/>
      <c r="D13" s="89"/>
    </row>
    <row r="14" spans="2:4" ht="15">
      <c r="B14" s="21" t="s">
        <v>54</v>
      </c>
      <c r="C14" s="88"/>
      <c r="D14" s="89"/>
    </row>
    <row r="15" spans="2:4" ht="15">
      <c r="B15" s="21" t="s">
        <v>55</v>
      </c>
      <c r="C15" s="88"/>
      <c r="D15" s="89"/>
    </row>
    <row r="16" spans="2:4" ht="15">
      <c r="B16" s="21" t="s">
        <v>56</v>
      </c>
      <c r="C16" s="88"/>
      <c r="D16" s="89"/>
    </row>
    <row r="17" spans="3:4" ht="15">
      <c r="C17" s="6"/>
      <c r="D17" s="22"/>
    </row>
    <row r="18" spans="1:4" ht="15">
      <c r="A18" s="9" t="s">
        <v>3</v>
      </c>
      <c r="B18" s="96" t="s">
        <v>77</v>
      </c>
      <c r="C18" s="96"/>
      <c r="D18" s="96"/>
    </row>
    <row r="19" spans="3:4" ht="15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'część (2)'!H$6</f>
        <v>0</v>
      </c>
      <c r="D22" s="26"/>
    </row>
    <row r="23" spans="2:4" ht="15">
      <c r="B23" s="21" t="s">
        <v>28</v>
      </c>
      <c r="C23" s="25">
        <f>'część (3)'!H$6</f>
        <v>0</v>
      </c>
      <c r="D23" s="26"/>
    </row>
    <row r="24" spans="2:4" ht="15">
      <c r="B24" s="21" t="s">
        <v>29</v>
      </c>
      <c r="C24" s="25">
        <f>'część (4)'!H$6</f>
        <v>0</v>
      </c>
      <c r="D24" s="26"/>
    </row>
    <row r="25" spans="2:4" ht="15">
      <c r="B25" s="21" t="s">
        <v>30</v>
      </c>
      <c r="C25" s="25">
        <f>'część (5)'!H$6</f>
        <v>0</v>
      </c>
      <c r="D25" s="26"/>
    </row>
    <row r="26" spans="2:4" ht="15">
      <c r="B26" s="21" t="s">
        <v>31</v>
      </c>
      <c r="C26" s="25">
        <f>'część (6)'!H$6</f>
        <v>0</v>
      </c>
      <c r="D26" s="26"/>
    </row>
    <row r="27" spans="2:4" ht="15">
      <c r="B27" s="21" t="s">
        <v>32</v>
      </c>
      <c r="C27" s="25">
        <f>'część (7)'!H$6</f>
        <v>0</v>
      </c>
      <c r="D27" s="26"/>
    </row>
    <row r="28" spans="2:4" ht="15">
      <c r="B28" s="21" t="s">
        <v>33</v>
      </c>
      <c r="C28" s="25">
        <f>'część (8)'!H$6</f>
        <v>0</v>
      </c>
      <c r="D28" s="26"/>
    </row>
    <row r="29" spans="2:4" ht="15">
      <c r="B29" s="21" t="s">
        <v>34</v>
      </c>
      <c r="C29" s="25">
        <f>'część (9)'!H$6</f>
        <v>0</v>
      </c>
      <c r="D29" s="26"/>
    </row>
    <row r="30" spans="2:4" ht="15">
      <c r="B30" s="21" t="s">
        <v>35</v>
      </c>
      <c r="C30" s="25">
        <f>'część (10)'!H$6</f>
        <v>0</v>
      </c>
      <c r="D30" s="26"/>
    </row>
    <row r="31" spans="3:4" ht="2.25" customHeight="1">
      <c r="C31" s="40"/>
      <c r="D31" s="26"/>
    </row>
    <row r="32" spans="3:4" ht="2.25" customHeight="1">
      <c r="C32" s="40"/>
      <c r="D32" s="26"/>
    </row>
    <row r="33" spans="3:4" ht="0.75" customHeight="1">
      <c r="C33" s="40"/>
      <c r="D33" s="26"/>
    </row>
    <row r="34" spans="3:4" ht="6" customHeight="1">
      <c r="C34" s="40"/>
      <c r="D34" s="26"/>
    </row>
    <row r="35" spans="3:4" ht="5.25" customHeight="1">
      <c r="C35" s="40"/>
      <c r="D35" s="26"/>
    </row>
    <row r="36" spans="1:4" ht="82.5" customHeight="1">
      <c r="A36" s="9" t="s">
        <v>4</v>
      </c>
      <c r="B36" s="96" t="s">
        <v>76</v>
      </c>
      <c r="C36" s="96"/>
      <c r="D36" s="96"/>
    </row>
    <row r="37" spans="1:4" ht="15.75" customHeight="1">
      <c r="A37" s="9" t="s">
        <v>5</v>
      </c>
      <c r="B37" s="93" t="s">
        <v>75</v>
      </c>
      <c r="C37" s="93"/>
      <c r="D37" s="93"/>
    </row>
    <row r="38" spans="1:4" ht="33" customHeight="1">
      <c r="A38" s="9" t="s">
        <v>6</v>
      </c>
      <c r="B38" s="92" t="s">
        <v>86</v>
      </c>
      <c r="C38" s="92"/>
      <c r="D38" s="92"/>
    </row>
    <row r="39" spans="1:4" ht="30" customHeight="1">
      <c r="A39" s="9" t="s">
        <v>39</v>
      </c>
      <c r="B39" s="92" t="s">
        <v>78</v>
      </c>
      <c r="C39" s="92"/>
      <c r="D39" s="92"/>
    </row>
    <row r="40" spans="1:4" s="27" customFormat="1" ht="73.5" customHeight="1">
      <c r="A40" s="9" t="s">
        <v>46</v>
      </c>
      <c r="B40" s="90" t="s">
        <v>87</v>
      </c>
      <c r="C40" s="90"/>
      <c r="D40" s="90"/>
    </row>
    <row r="41" spans="1:4" s="27" customFormat="1" ht="64.5" customHeight="1">
      <c r="A41" s="9" t="s">
        <v>7</v>
      </c>
      <c r="B41" s="90" t="s">
        <v>88</v>
      </c>
      <c r="C41" s="90"/>
      <c r="D41" s="90"/>
    </row>
    <row r="42" spans="1:4" ht="31.5" customHeight="1">
      <c r="A42" s="9" t="s">
        <v>8</v>
      </c>
      <c r="B42" s="90" t="s">
        <v>24</v>
      </c>
      <c r="C42" s="90"/>
      <c r="D42" s="90"/>
    </row>
    <row r="43" spans="1:4" ht="30" customHeight="1">
      <c r="A43" s="9" t="s">
        <v>21</v>
      </c>
      <c r="B43" s="97" t="s">
        <v>40</v>
      </c>
      <c r="C43" s="97"/>
      <c r="D43" s="97"/>
    </row>
    <row r="44" spans="1:4" ht="28.5" customHeight="1">
      <c r="A44" s="9" t="s">
        <v>45</v>
      </c>
      <c r="B44" s="90" t="s">
        <v>41</v>
      </c>
      <c r="C44" s="90"/>
      <c r="D44" s="90"/>
    </row>
    <row r="45" spans="1:4" ht="33.75" customHeight="1">
      <c r="A45" s="9" t="s">
        <v>1</v>
      </c>
      <c r="B45" s="90" t="s">
        <v>66</v>
      </c>
      <c r="C45" s="90"/>
      <c r="D45" s="90"/>
    </row>
    <row r="46" spans="2:4" ht="33.75" customHeight="1">
      <c r="B46" s="90" t="s">
        <v>64</v>
      </c>
      <c r="C46" s="90"/>
      <c r="D46" s="90"/>
    </row>
    <row r="47" spans="2:4" ht="22.5" customHeight="1">
      <c r="B47" s="98" t="s">
        <v>65</v>
      </c>
      <c r="C47" s="98"/>
      <c r="D47" s="98"/>
    </row>
    <row r="48" spans="1:4" ht="18" customHeight="1">
      <c r="A48" s="9" t="s">
        <v>0</v>
      </c>
      <c r="B48" s="4" t="s">
        <v>9</v>
      </c>
      <c r="C48" s="1"/>
      <c r="D48" s="9"/>
    </row>
    <row r="49" spans="1:4" ht="18" customHeight="1">
      <c r="A49" s="29"/>
      <c r="B49" s="81" t="s">
        <v>22</v>
      </c>
      <c r="C49" s="86"/>
      <c r="D49" s="82"/>
    </row>
    <row r="50" spans="2:4" ht="18" customHeight="1">
      <c r="B50" s="81" t="s">
        <v>10</v>
      </c>
      <c r="C50" s="82"/>
      <c r="D50" s="21"/>
    </row>
    <row r="51" spans="2:4" ht="18" customHeight="1">
      <c r="B51" s="84"/>
      <c r="C51" s="85"/>
      <c r="D51" s="21"/>
    </row>
    <row r="52" spans="2:4" ht="18" customHeight="1">
      <c r="B52" s="84"/>
      <c r="C52" s="85"/>
      <c r="D52" s="21"/>
    </row>
    <row r="53" spans="2:4" ht="18" customHeight="1">
      <c r="B53" s="84"/>
      <c r="C53" s="85"/>
      <c r="D53" s="21"/>
    </row>
    <row r="54" spans="2:4" ht="9.75" customHeight="1">
      <c r="B54" s="31" t="s">
        <v>12</v>
      </c>
      <c r="C54" s="31"/>
      <c r="D54" s="7"/>
    </row>
    <row r="55" spans="2:4" ht="18" customHeight="1">
      <c r="B55" s="81" t="s">
        <v>23</v>
      </c>
      <c r="C55" s="86"/>
      <c r="D55" s="82"/>
    </row>
    <row r="56" spans="2:4" ht="18" customHeight="1">
      <c r="B56" s="32" t="s">
        <v>10</v>
      </c>
      <c r="C56" s="30" t="s">
        <v>11</v>
      </c>
      <c r="D56" s="33" t="s">
        <v>13</v>
      </c>
    </row>
    <row r="57" spans="2:4" ht="18" customHeight="1">
      <c r="B57" s="34"/>
      <c r="C57" s="30"/>
      <c r="D57" s="35"/>
    </row>
    <row r="58" spans="2:4" ht="18" customHeight="1">
      <c r="B58" s="34"/>
      <c r="C58" s="30"/>
      <c r="D58" s="35"/>
    </row>
    <row r="59" spans="2:4" ht="7.5" customHeight="1">
      <c r="B59" s="31"/>
      <c r="C59" s="31"/>
      <c r="D59" s="7"/>
    </row>
    <row r="60" spans="2:4" ht="18" customHeight="1">
      <c r="B60" s="81" t="s">
        <v>25</v>
      </c>
      <c r="C60" s="86"/>
      <c r="D60" s="82"/>
    </row>
    <row r="61" spans="2:4" ht="18" customHeight="1">
      <c r="B61" s="81" t="s">
        <v>14</v>
      </c>
      <c r="C61" s="82"/>
      <c r="D61" s="21"/>
    </row>
    <row r="62" spans="2:4" ht="18" customHeight="1">
      <c r="B62" s="83"/>
      <c r="C62" s="83"/>
      <c r="D62" s="21"/>
    </row>
    <row r="63" spans="2:4" ht="34.5" customHeight="1">
      <c r="B63" s="20"/>
      <c r="C63" s="28"/>
      <c r="D63" s="28"/>
    </row>
  </sheetData>
  <sheetProtection/>
  <mergeCells count="32">
    <mergeCell ref="B44:D44"/>
    <mergeCell ref="B43:D43"/>
    <mergeCell ref="B46:D46"/>
    <mergeCell ref="B45:D45"/>
    <mergeCell ref="B49:D49"/>
    <mergeCell ref="C15:D15"/>
    <mergeCell ref="B42:D42"/>
    <mergeCell ref="B47:D47"/>
    <mergeCell ref="C9:D9"/>
    <mergeCell ref="C10:D10"/>
    <mergeCell ref="C12:D12"/>
    <mergeCell ref="B36:D36"/>
    <mergeCell ref="B18:D18"/>
    <mergeCell ref="B39:D39"/>
    <mergeCell ref="C6:D6"/>
    <mergeCell ref="C13:D13"/>
    <mergeCell ref="B41:D41"/>
    <mergeCell ref="C11:D11"/>
    <mergeCell ref="C14:D14"/>
    <mergeCell ref="C8:D8"/>
    <mergeCell ref="B38:D38"/>
    <mergeCell ref="B37:D37"/>
    <mergeCell ref="B40:D40"/>
    <mergeCell ref="C16:D16"/>
    <mergeCell ref="B50:C50"/>
    <mergeCell ref="B62:C62"/>
    <mergeCell ref="B51:C51"/>
    <mergeCell ref="B52:C52"/>
    <mergeCell ref="B53:C53"/>
    <mergeCell ref="B55:D55"/>
    <mergeCell ref="B61:C61"/>
    <mergeCell ref="B60:D6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5" workbookViewId="0" topLeftCell="A4">
      <selection activeCell="D11" sqref="D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15.375" style="1" customWidth="1"/>
    <col min="12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70</v>
      </c>
      <c r="E10" s="36" t="s">
        <v>71</v>
      </c>
      <c r="F10" s="14"/>
      <c r="G10" s="5" t="str">
        <f>"Nazwa handlowa /
"&amp;C10&amp;" / 
"&amp;D10</f>
        <v>Nazwa handlowa /
Dawka / 
Postać/Opakowanie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101.25" customHeight="1">
      <c r="A11" s="70" t="s">
        <v>3</v>
      </c>
      <c r="B11" s="37" t="s">
        <v>154</v>
      </c>
      <c r="C11" s="37" t="s">
        <v>155</v>
      </c>
      <c r="D11" s="37" t="s">
        <v>174</v>
      </c>
      <c r="E11" s="38">
        <v>60000</v>
      </c>
      <c r="F11" s="14" t="s">
        <v>47</v>
      </c>
      <c r="G11" s="15" t="s">
        <v>73</v>
      </c>
      <c r="H11" s="56"/>
      <c r="I11" s="56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="2" customFormat="1" ht="15" hidden="1">
      <c r="E13" s="41"/>
    </row>
    <row r="14" s="2" customFormat="1" ht="15">
      <c r="E14" s="41"/>
    </row>
    <row r="15" s="2" customFormat="1" ht="15">
      <c r="E15" s="41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18.8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69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72" customHeight="1">
      <c r="A11" s="70" t="s">
        <v>3</v>
      </c>
      <c r="B11" s="37" t="s">
        <v>100</v>
      </c>
      <c r="C11" s="37" t="s">
        <v>156</v>
      </c>
      <c r="D11" s="37" t="s">
        <v>123</v>
      </c>
      <c r="E11" s="38">
        <v>9000</v>
      </c>
      <c r="F11" s="14" t="s">
        <v>47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">
      <c r="A12" s="9"/>
      <c r="B12" s="43"/>
      <c r="C12" s="43"/>
      <c r="D12" s="43"/>
      <c r="E12" s="69"/>
      <c r="F12" s="9"/>
      <c r="G12" s="45"/>
      <c r="H12" s="45"/>
      <c r="I12" s="45"/>
      <c r="J12" s="46"/>
      <c r="K12" s="45"/>
      <c r="L12" s="45"/>
      <c r="M12" s="45"/>
      <c r="N12" s="47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N14" sqref="N14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3.87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SUM(N11:N13)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58</v>
      </c>
      <c r="E10" s="36" t="s">
        <v>71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48" customHeight="1">
      <c r="A11" s="70" t="s">
        <v>3</v>
      </c>
      <c r="B11" s="37" t="s">
        <v>95</v>
      </c>
      <c r="C11" s="37" t="s">
        <v>96</v>
      </c>
      <c r="D11" s="42" t="s">
        <v>97</v>
      </c>
      <c r="E11" s="72">
        <v>1050000</v>
      </c>
      <c r="F11" s="14" t="s">
        <v>47</v>
      </c>
      <c r="G11" s="15" t="s">
        <v>59</v>
      </c>
      <c r="H11" s="56"/>
      <c r="I11" s="56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8" customHeight="1">
      <c r="A12" s="70" t="s">
        <v>4</v>
      </c>
      <c r="B12" s="37" t="s">
        <v>95</v>
      </c>
      <c r="C12" s="37" t="s">
        <v>98</v>
      </c>
      <c r="D12" s="42" t="s">
        <v>97</v>
      </c>
      <c r="E12" s="72">
        <v>250000</v>
      </c>
      <c r="F12" s="14" t="s">
        <v>47</v>
      </c>
      <c r="G12" s="15" t="s">
        <v>59</v>
      </c>
      <c r="H12" s="56"/>
      <c r="I12" s="56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8" customHeight="1">
      <c r="A13" s="70" t="s">
        <v>5</v>
      </c>
      <c r="B13" s="37" t="s">
        <v>95</v>
      </c>
      <c r="C13" s="37" t="s">
        <v>99</v>
      </c>
      <c r="D13" s="42" t="s">
        <v>97</v>
      </c>
      <c r="E13" s="72">
        <v>450000</v>
      </c>
      <c r="F13" s="14" t="s">
        <v>47</v>
      </c>
      <c r="G13" s="15" t="s">
        <v>59</v>
      </c>
      <c r="H13" s="56"/>
      <c r="I13" s="56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15">
      <c r="A14" s="9"/>
      <c r="B14" s="43"/>
      <c r="C14" s="43"/>
      <c r="D14" s="49"/>
      <c r="E14" s="55"/>
      <c r="F14" s="50"/>
      <c r="G14" s="45"/>
      <c r="H14" s="45"/>
      <c r="I14" s="45"/>
      <c r="J14" s="46"/>
      <c r="K14" s="45"/>
      <c r="L14" s="45"/>
      <c r="M14" s="45"/>
      <c r="N14" s="47"/>
      <c r="Q14" s="1"/>
    </row>
    <row r="15" spans="2:17" ht="16.5" customHeight="1">
      <c r="B15" s="103" t="s">
        <v>74</v>
      </c>
      <c r="C15" s="103"/>
      <c r="D15" s="103"/>
      <c r="E15" s="103"/>
      <c r="F15" s="103"/>
      <c r="Q15" s="1"/>
    </row>
    <row r="16" spans="2:17" ht="20.25" customHeight="1">
      <c r="B16" s="76" t="s">
        <v>89</v>
      </c>
      <c r="C16" s="76"/>
      <c r="D16" s="76"/>
      <c r="E16" s="76"/>
      <c r="F16" s="76"/>
      <c r="Q16" s="1"/>
    </row>
    <row r="17" spans="2:17" ht="15">
      <c r="B17" s="102"/>
      <c r="C17" s="102"/>
      <c r="D17" s="102"/>
      <c r="E17" s="102"/>
      <c r="F17" s="10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4">
    <mergeCell ref="G2:I2"/>
    <mergeCell ref="H6:I6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"/>
  <sheetViews>
    <sheetView showGridLines="0" view="pageBreakPreview" zoomScale="80" zoomScaleNormal="80" zoomScaleSheetLayoutView="80" zoomScalePageLayoutView="80" workbookViewId="0" topLeftCell="A10">
      <selection activeCell="N18" sqref="N18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SUM(N11:N18)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11" t="s">
        <v>69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s="4" customFormat="1" ht="73.5" customHeight="1">
      <c r="A11" s="70" t="s">
        <v>3</v>
      </c>
      <c r="B11" s="21" t="s">
        <v>100</v>
      </c>
      <c r="C11" s="21" t="s">
        <v>101</v>
      </c>
      <c r="D11" s="77" t="s">
        <v>97</v>
      </c>
      <c r="E11" s="78">
        <v>23000</v>
      </c>
      <c r="F11" s="14" t="s">
        <v>47</v>
      </c>
      <c r="G11" s="15" t="s">
        <v>59</v>
      </c>
      <c r="H11" s="5"/>
      <c r="I11" s="5"/>
      <c r="J11" s="5"/>
      <c r="K11" s="5"/>
      <c r="L11" s="15" t="str">
        <f aca="true" t="shared" si="0" ref="L11:L17">IF(K11=0,"0,00",IF(K11&gt;0,ROUND(E11/K11,2)))</f>
        <v>0,00</v>
      </c>
      <c r="M11" s="5"/>
      <c r="N11" s="17">
        <f>ROUND(L11*ROUND(M11,2),2)</f>
        <v>0</v>
      </c>
    </row>
    <row r="12" spans="1:14" s="4" customFormat="1" ht="73.5" customHeight="1">
      <c r="A12" s="70" t="s">
        <v>80</v>
      </c>
      <c r="B12" s="21" t="s">
        <v>102</v>
      </c>
      <c r="C12" s="21" t="s">
        <v>103</v>
      </c>
      <c r="D12" s="77" t="s">
        <v>97</v>
      </c>
      <c r="E12" s="79">
        <v>127000</v>
      </c>
      <c r="F12" s="14" t="s">
        <v>47</v>
      </c>
      <c r="G12" s="15" t="s">
        <v>59</v>
      </c>
      <c r="H12" s="5"/>
      <c r="I12" s="5"/>
      <c r="J12" s="5"/>
      <c r="K12" s="5"/>
      <c r="L12" s="15" t="str">
        <f t="shared" si="0"/>
        <v>0,00</v>
      </c>
      <c r="M12" s="5"/>
      <c r="N12" s="17">
        <f>ROUND(L12*ROUND(M12,2),2)</f>
        <v>0</v>
      </c>
    </row>
    <row r="13" spans="1:14" s="4" customFormat="1" ht="73.5" customHeight="1">
      <c r="A13" s="70" t="s">
        <v>5</v>
      </c>
      <c r="B13" s="21" t="s">
        <v>104</v>
      </c>
      <c r="C13" s="21" t="s">
        <v>105</v>
      </c>
      <c r="D13" s="77" t="s">
        <v>97</v>
      </c>
      <c r="E13" s="79">
        <v>80000</v>
      </c>
      <c r="F13" s="14" t="s">
        <v>47</v>
      </c>
      <c r="G13" s="15" t="s">
        <v>59</v>
      </c>
      <c r="H13" s="5"/>
      <c r="I13" s="5"/>
      <c r="J13" s="5"/>
      <c r="K13" s="5"/>
      <c r="L13" s="15" t="str">
        <f t="shared" si="0"/>
        <v>0,00</v>
      </c>
      <c r="M13" s="5"/>
      <c r="N13" s="17">
        <f>ROUND(L13*ROUND(M13,2),2)</f>
        <v>0</v>
      </c>
    </row>
    <row r="14" spans="1:14" s="4" customFormat="1" ht="73.5" customHeight="1">
      <c r="A14" s="70" t="s">
        <v>6</v>
      </c>
      <c r="B14" s="21" t="s">
        <v>104</v>
      </c>
      <c r="C14" s="21" t="s">
        <v>106</v>
      </c>
      <c r="D14" s="77" t="s">
        <v>97</v>
      </c>
      <c r="E14" s="79">
        <v>7000</v>
      </c>
      <c r="F14" s="14" t="s">
        <v>47</v>
      </c>
      <c r="G14" s="15" t="s">
        <v>59</v>
      </c>
      <c r="H14" s="5"/>
      <c r="I14" s="5"/>
      <c r="J14" s="5"/>
      <c r="K14" s="5"/>
      <c r="L14" s="15" t="str">
        <f t="shared" si="0"/>
        <v>0,00</v>
      </c>
      <c r="M14" s="5"/>
      <c r="N14" s="17">
        <f>ROUND(L14*ROUND(M14,2),2)</f>
        <v>0</v>
      </c>
    </row>
    <row r="15" spans="1:14" s="4" customFormat="1" ht="73.5" customHeight="1">
      <c r="A15" s="70" t="s">
        <v>39</v>
      </c>
      <c r="B15" s="21" t="s">
        <v>107</v>
      </c>
      <c r="C15" s="21" t="s">
        <v>108</v>
      </c>
      <c r="D15" s="77" t="s">
        <v>97</v>
      </c>
      <c r="E15" s="79">
        <v>40000</v>
      </c>
      <c r="F15" s="14" t="s">
        <v>47</v>
      </c>
      <c r="G15" s="15" t="s">
        <v>59</v>
      </c>
      <c r="H15" s="5"/>
      <c r="I15" s="5"/>
      <c r="J15" s="5"/>
      <c r="K15" s="5"/>
      <c r="L15" s="15" t="str">
        <f t="shared" si="0"/>
        <v>0,00</v>
      </c>
      <c r="M15" s="5"/>
      <c r="N15" s="17">
        <f>ROUND(L15*ROUND(M15,2),2)</f>
        <v>0</v>
      </c>
    </row>
    <row r="16" spans="1:14" s="4" customFormat="1" ht="73.5" customHeight="1">
      <c r="A16" s="70" t="s">
        <v>46</v>
      </c>
      <c r="B16" s="21" t="s">
        <v>109</v>
      </c>
      <c r="C16" s="21" t="s">
        <v>110</v>
      </c>
      <c r="D16" s="77" t="s">
        <v>97</v>
      </c>
      <c r="E16" s="79">
        <v>30000</v>
      </c>
      <c r="F16" s="14" t="s">
        <v>47</v>
      </c>
      <c r="G16" s="15" t="s">
        <v>59</v>
      </c>
      <c r="H16" s="5"/>
      <c r="I16" s="5"/>
      <c r="J16" s="5"/>
      <c r="K16" s="5"/>
      <c r="L16" s="15" t="str">
        <f t="shared" si="0"/>
        <v>0,00</v>
      </c>
      <c r="M16" s="5"/>
      <c r="N16" s="17">
        <f>ROUND(L16*ROUND(M16,2),2)</f>
        <v>0</v>
      </c>
    </row>
    <row r="17" spans="1:14" s="4" customFormat="1" ht="73.5" customHeight="1">
      <c r="A17" s="70" t="s">
        <v>7</v>
      </c>
      <c r="B17" s="21" t="s">
        <v>109</v>
      </c>
      <c r="C17" s="21" t="s">
        <v>111</v>
      </c>
      <c r="D17" s="77" t="s">
        <v>97</v>
      </c>
      <c r="E17" s="79">
        <v>73000</v>
      </c>
      <c r="F17" s="14" t="s">
        <v>47</v>
      </c>
      <c r="G17" s="15" t="s">
        <v>59</v>
      </c>
      <c r="H17" s="5"/>
      <c r="I17" s="5"/>
      <c r="J17" s="5"/>
      <c r="K17" s="5"/>
      <c r="L17" s="15" t="str">
        <f t="shared" si="0"/>
        <v>0,00</v>
      </c>
      <c r="M17" s="5"/>
      <c r="N17" s="17">
        <f>ROUND(L17*ROUND(M17,2),2)</f>
        <v>0</v>
      </c>
    </row>
    <row r="18" spans="1:14" ht="109.5" customHeight="1">
      <c r="A18" s="70" t="s">
        <v>8</v>
      </c>
      <c r="B18" s="37" t="s">
        <v>109</v>
      </c>
      <c r="C18" s="37" t="s">
        <v>112</v>
      </c>
      <c r="D18" s="37" t="s">
        <v>97</v>
      </c>
      <c r="E18" s="73">
        <v>6000</v>
      </c>
      <c r="F18" s="14" t="s">
        <v>47</v>
      </c>
      <c r="G18" s="15" t="s">
        <v>59</v>
      </c>
      <c r="H18" s="56"/>
      <c r="I18" s="56"/>
      <c r="J18" s="16"/>
      <c r="K18" s="15"/>
      <c r="L18" s="15" t="str">
        <f>IF(K18=0,"0,00",IF(K18&gt;0,ROUND(E18/K18,2)))</f>
        <v>0,00</v>
      </c>
      <c r="M18" s="15"/>
      <c r="N18" s="17">
        <f>ROUND(L18*ROUND(M18,2),2)</f>
        <v>0</v>
      </c>
    </row>
    <row r="20" spans="2:14" ht="15" customHeight="1">
      <c r="B20" s="99" t="s">
        <v>91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2:6" ht="16.5" customHeight="1">
      <c r="B21" s="76" t="s">
        <v>90</v>
      </c>
      <c r="C21" s="76"/>
      <c r="D21" s="76"/>
      <c r="E21" s="76"/>
      <c r="F21" s="76"/>
    </row>
    <row r="22" spans="2:17" ht="20.25" customHeight="1">
      <c r="B22" s="93"/>
      <c r="C22" s="102"/>
      <c r="D22" s="102"/>
      <c r="E22" s="102"/>
      <c r="F22" s="102"/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</sheetData>
  <sheetProtection/>
  <mergeCells count="4">
    <mergeCell ref="G2:I2"/>
    <mergeCell ref="H6:I6"/>
    <mergeCell ref="B22:F22"/>
    <mergeCell ref="B20:N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SUM(N11:N16)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70</v>
      </c>
      <c r="E10" s="36" t="s">
        <v>67</v>
      </c>
      <c r="F10" s="14"/>
      <c r="G10" s="5" t="str">
        <f>"Nazwa handlowa /
"&amp;C10&amp;" / 
"&amp;D10</f>
        <v>Nazwa handlowa /
Dawka / 
Postać/Opakowanie</v>
      </c>
      <c r="H10" s="5" t="s">
        <v>164</v>
      </c>
      <c r="I10" s="5" t="str">
        <f>B10</f>
        <v>Skład</v>
      </c>
      <c r="J10" s="5" t="s">
        <v>157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53.25" customHeight="1">
      <c r="A11" s="70" t="s">
        <v>3</v>
      </c>
      <c r="B11" s="37" t="s">
        <v>165</v>
      </c>
      <c r="C11" s="37" t="s">
        <v>166</v>
      </c>
      <c r="D11" s="37" t="s">
        <v>113</v>
      </c>
      <c r="E11" s="38">
        <v>800</v>
      </c>
      <c r="F11" s="14" t="s">
        <v>47</v>
      </c>
      <c r="G11" s="15" t="s">
        <v>59</v>
      </c>
      <c r="H11" s="15"/>
      <c r="I11" s="15"/>
      <c r="J11" s="16"/>
      <c r="K11" s="15"/>
      <c r="L11" s="15" t="str">
        <f aca="true" t="shared" si="0" ref="L11:L16">IF(K11=0,"0,00",IF(K11&gt;0,ROUND(E11/K11,2)))</f>
        <v>0,00</v>
      </c>
      <c r="M11" s="15"/>
      <c r="N11" s="17">
        <f aca="true" t="shared" si="1" ref="N11:N16">ROUND(L11*ROUND(M11,2),2)</f>
        <v>0</v>
      </c>
    </row>
    <row r="12" spans="1:14" ht="53.25" customHeight="1">
      <c r="A12" s="70" t="s">
        <v>80</v>
      </c>
      <c r="B12" s="37" t="s">
        <v>114</v>
      </c>
      <c r="C12" s="37" t="s">
        <v>115</v>
      </c>
      <c r="D12" s="37" t="s">
        <v>116</v>
      </c>
      <c r="E12" s="38">
        <v>17000</v>
      </c>
      <c r="F12" s="14" t="s">
        <v>47</v>
      </c>
      <c r="G12" s="15" t="s">
        <v>59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53.25" customHeight="1">
      <c r="A13" s="70" t="s">
        <v>5</v>
      </c>
      <c r="B13" s="37" t="s">
        <v>114</v>
      </c>
      <c r="C13" s="37" t="s">
        <v>117</v>
      </c>
      <c r="D13" s="37" t="s">
        <v>116</v>
      </c>
      <c r="E13" s="38">
        <v>2000</v>
      </c>
      <c r="F13" s="14" t="s">
        <v>47</v>
      </c>
      <c r="G13" s="15" t="s">
        <v>59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78" customHeight="1">
      <c r="A14" s="70" t="s">
        <v>6</v>
      </c>
      <c r="B14" s="37" t="s">
        <v>118</v>
      </c>
      <c r="C14" s="37" t="s">
        <v>119</v>
      </c>
      <c r="D14" s="37" t="s">
        <v>120</v>
      </c>
      <c r="E14" s="38">
        <v>500</v>
      </c>
      <c r="F14" s="14" t="s">
        <v>47</v>
      </c>
      <c r="G14" s="15" t="s">
        <v>59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71.25" customHeight="1">
      <c r="A15" s="70" t="s">
        <v>39</v>
      </c>
      <c r="B15" s="37" t="s">
        <v>121</v>
      </c>
      <c r="C15" s="37" t="s">
        <v>122</v>
      </c>
      <c r="D15" s="37" t="s">
        <v>123</v>
      </c>
      <c r="E15" s="38">
        <v>400</v>
      </c>
      <c r="F15" s="14" t="s">
        <v>47</v>
      </c>
      <c r="G15" s="15" t="s">
        <v>59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71.25" customHeight="1">
      <c r="A16" s="70" t="s">
        <v>46</v>
      </c>
      <c r="B16" s="37" t="s">
        <v>104</v>
      </c>
      <c r="C16" s="37" t="s">
        <v>124</v>
      </c>
      <c r="D16" s="37" t="s">
        <v>123</v>
      </c>
      <c r="E16" s="38">
        <v>9000</v>
      </c>
      <c r="F16" s="14" t="s">
        <v>47</v>
      </c>
      <c r="G16" s="15" t="s">
        <v>59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18.75" customHeight="1">
      <c r="A17" s="9"/>
      <c r="B17" s="43"/>
      <c r="C17" s="43"/>
      <c r="D17" s="43"/>
      <c r="E17" s="44"/>
      <c r="F17" s="9"/>
      <c r="G17" s="45"/>
      <c r="H17" s="45"/>
      <c r="I17" s="45"/>
      <c r="J17" s="46"/>
      <c r="K17" s="45"/>
      <c r="L17" s="45"/>
      <c r="M17" s="45"/>
      <c r="N17" s="47"/>
    </row>
    <row r="18" spans="2:5" s="2" customFormat="1" ht="18" customHeight="1">
      <c r="B18" s="2" t="s">
        <v>72</v>
      </c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s="2" customFormat="1" ht="15">
      <c r="E34" s="41"/>
    </row>
    <row r="35" ht="15">
      <c r="Q35" s="1"/>
    </row>
    <row r="36" ht="15">
      <c r="Q36" s="1"/>
    </row>
    <row r="37" ht="15">
      <c r="Q3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view="pageBreakPreview" zoomScale="80" zoomScaleNormal="80" zoomScaleSheetLayoutView="80" zoomScalePageLayoutView="85" workbookViewId="0" topLeftCell="A1">
      <selection activeCell="N12" sqref="N12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SUM(N11:N14)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58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158</v>
      </c>
      <c r="I10" s="5" t="str">
        <f>B10</f>
        <v>Skład</v>
      </c>
      <c r="J10" s="5" t="s">
        <v>159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60" customHeight="1">
      <c r="A11" s="70" t="s">
        <v>3</v>
      </c>
      <c r="B11" s="37" t="s">
        <v>162</v>
      </c>
      <c r="C11" s="37" t="s">
        <v>125</v>
      </c>
      <c r="D11" s="37" t="s">
        <v>126</v>
      </c>
      <c r="E11" s="38">
        <v>1600</v>
      </c>
      <c r="F11" s="14" t="s">
        <v>47</v>
      </c>
      <c r="G11" s="15" t="s">
        <v>59</v>
      </c>
      <c r="H11" s="56"/>
      <c r="I11" s="56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60" customHeight="1">
      <c r="A12" s="70" t="s">
        <v>80</v>
      </c>
      <c r="B12" s="37" t="s">
        <v>163</v>
      </c>
      <c r="C12" s="37" t="s">
        <v>127</v>
      </c>
      <c r="D12" s="37" t="s">
        <v>126</v>
      </c>
      <c r="E12" s="38">
        <v>3500</v>
      </c>
      <c r="F12" s="14" t="s">
        <v>47</v>
      </c>
      <c r="G12" s="15" t="s">
        <v>59</v>
      </c>
      <c r="H12" s="56"/>
      <c r="I12" s="56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9.5" customHeight="1">
      <c r="A13" s="70" t="s">
        <v>5</v>
      </c>
      <c r="B13" s="37" t="s">
        <v>167</v>
      </c>
      <c r="C13" s="37" t="s">
        <v>128</v>
      </c>
      <c r="D13" s="37" t="s">
        <v>113</v>
      </c>
      <c r="E13" s="38">
        <v>2400</v>
      </c>
      <c r="F13" s="14" t="s">
        <v>47</v>
      </c>
      <c r="G13" s="15" t="s">
        <v>59</v>
      </c>
      <c r="H13" s="56"/>
      <c r="I13" s="56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47.25" customHeight="1">
      <c r="A14" s="70" t="s">
        <v>6</v>
      </c>
      <c r="B14" s="21" t="s">
        <v>168</v>
      </c>
      <c r="C14" s="21" t="s">
        <v>129</v>
      </c>
      <c r="D14" s="21" t="s">
        <v>130</v>
      </c>
      <c r="E14" s="74">
        <v>4000</v>
      </c>
      <c r="F14" s="14" t="s">
        <v>47</v>
      </c>
      <c r="G14" s="15" t="s">
        <v>59</v>
      </c>
      <c r="H14" s="57"/>
      <c r="I14" s="57"/>
      <c r="J14" s="21"/>
      <c r="K14" s="21"/>
      <c r="L14" s="15" t="str">
        <f>IF(K14=0,"0,00",IF(K14&gt;0,ROUND(E14/K14,2)))</f>
        <v>0,00</v>
      </c>
      <c r="M14" s="21"/>
      <c r="N14" s="17">
        <f>ROUND(L14*ROUND(M14,2),2)</f>
        <v>0</v>
      </c>
      <c r="Q14" s="1"/>
    </row>
    <row r="15" spans="2:17" ht="15">
      <c r="B15" s="104" t="s">
        <v>72</v>
      </c>
      <c r="C15" s="105"/>
      <c r="D15" s="105"/>
      <c r="Q15" s="1"/>
    </row>
    <row r="16" spans="2:17" ht="15.75" customHeight="1">
      <c r="B16" s="93"/>
      <c r="C16" s="102"/>
      <c r="D16" s="102"/>
      <c r="E16" s="102"/>
      <c r="F16" s="10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</sheetData>
  <sheetProtection/>
  <mergeCells count="4">
    <mergeCell ref="G2:I2"/>
    <mergeCell ref="H6:I6"/>
    <mergeCell ref="B16:F16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7"/>
  <sheetViews>
    <sheetView showGridLines="0" view="pageBreakPreview" zoomScale="80" zoomScaleNormal="80" zoomScaleSheetLayoutView="80" zoomScalePageLayoutView="85" workbookViewId="0" topLeftCell="A7">
      <selection activeCell="B17" sqref="B17:D17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DFP.271.56.2019.KK</v>
      </c>
      <c r="M1" s="39" t="s">
        <v>61</v>
      </c>
      <c r="R1" s="2"/>
      <c r="S1" s="2"/>
    </row>
    <row r="2" spans="7:9" ht="15">
      <c r="G2" s="99"/>
      <c r="H2" s="99"/>
      <c r="I2" s="99"/>
    </row>
    <row r="3" ht="15">
      <c r="M3" s="39" t="s">
        <v>68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00">
        <f>SUM(N11:N16)</f>
        <v>0</v>
      </c>
      <c r="I6" s="101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73.5" customHeight="1">
      <c r="A10" s="5" t="s">
        <v>44</v>
      </c>
      <c r="B10" s="5" t="s">
        <v>16</v>
      </c>
      <c r="C10" s="5" t="s">
        <v>92</v>
      </c>
      <c r="D10" s="5" t="s">
        <v>69</v>
      </c>
      <c r="E10" s="36" t="s">
        <v>67</v>
      </c>
      <c r="F10" s="14"/>
      <c r="G10" s="5" t="str">
        <f>"Nazwa handlowa /
"&amp;C10&amp;" / 
"&amp;D10</f>
        <v>Nazwa handlowa /
Dawka/Objętość / 
Postać/ Opakowanie</v>
      </c>
      <c r="H10" s="5" t="s">
        <v>160</v>
      </c>
      <c r="I10" s="5" t="str">
        <f>B10</f>
        <v>Skład</v>
      </c>
      <c r="J10" s="5" t="s">
        <v>161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s="4" customFormat="1" ht="73.5" customHeight="1">
      <c r="A11" s="70" t="s">
        <v>3</v>
      </c>
      <c r="B11" s="21" t="s">
        <v>107</v>
      </c>
      <c r="C11" s="21" t="s">
        <v>131</v>
      </c>
      <c r="D11" s="21" t="s">
        <v>126</v>
      </c>
      <c r="E11" s="80">
        <v>12000</v>
      </c>
      <c r="F11" s="51" t="s">
        <v>47</v>
      </c>
      <c r="G11" s="53" t="s">
        <v>94</v>
      </c>
      <c r="H11" s="5"/>
      <c r="I11" s="5"/>
      <c r="J11" s="5"/>
      <c r="K11" s="5"/>
      <c r="L11" s="53" t="str">
        <f aca="true" t="shared" si="0" ref="L11:L16">IF(K11=0,"0,00",IF(K11&gt;0,ROUND(E11/K11,2)))</f>
        <v>0,00</v>
      </c>
      <c r="M11" s="5"/>
      <c r="N11" s="54">
        <f aca="true" t="shared" si="1" ref="N11:N16">ROUND(L11*ROUND(M11,2),2)</f>
        <v>0</v>
      </c>
    </row>
    <row r="12" spans="1:14" s="4" customFormat="1" ht="73.5" customHeight="1">
      <c r="A12" s="70" t="s">
        <v>80</v>
      </c>
      <c r="B12" s="21" t="s">
        <v>109</v>
      </c>
      <c r="C12" s="21" t="s">
        <v>132</v>
      </c>
      <c r="D12" s="21" t="s">
        <v>126</v>
      </c>
      <c r="E12" s="80">
        <v>56000</v>
      </c>
      <c r="F12" s="51" t="s">
        <v>47</v>
      </c>
      <c r="G12" s="53" t="s">
        <v>94</v>
      </c>
      <c r="H12" s="5"/>
      <c r="I12" s="5"/>
      <c r="J12" s="5"/>
      <c r="K12" s="5"/>
      <c r="L12" s="53" t="str">
        <f t="shared" si="0"/>
        <v>0,00</v>
      </c>
      <c r="M12" s="5"/>
      <c r="N12" s="54">
        <f t="shared" si="1"/>
        <v>0</v>
      </c>
    </row>
    <row r="13" spans="1:14" s="4" customFormat="1" ht="73.5" customHeight="1">
      <c r="A13" s="70" t="s">
        <v>5</v>
      </c>
      <c r="B13" s="21" t="s">
        <v>109</v>
      </c>
      <c r="C13" s="21" t="s">
        <v>133</v>
      </c>
      <c r="D13" s="21" t="s">
        <v>126</v>
      </c>
      <c r="E13" s="80">
        <v>12000</v>
      </c>
      <c r="F13" s="51" t="s">
        <v>47</v>
      </c>
      <c r="G13" s="53" t="s">
        <v>94</v>
      </c>
      <c r="H13" s="5"/>
      <c r="I13" s="5"/>
      <c r="J13" s="5"/>
      <c r="K13" s="5"/>
      <c r="L13" s="53" t="str">
        <f t="shared" si="0"/>
        <v>0,00</v>
      </c>
      <c r="M13" s="5"/>
      <c r="N13" s="54">
        <f t="shared" si="1"/>
        <v>0</v>
      </c>
    </row>
    <row r="14" spans="1:14" s="4" customFormat="1" ht="107.25" customHeight="1">
      <c r="A14" s="70" t="s">
        <v>6</v>
      </c>
      <c r="B14" s="21" t="s">
        <v>134</v>
      </c>
      <c r="C14" s="21" t="s">
        <v>135</v>
      </c>
      <c r="D14" s="21" t="s">
        <v>136</v>
      </c>
      <c r="E14" s="80">
        <v>5000</v>
      </c>
      <c r="F14" s="51" t="s">
        <v>47</v>
      </c>
      <c r="G14" s="53" t="s">
        <v>94</v>
      </c>
      <c r="H14" s="5"/>
      <c r="I14" s="5"/>
      <c r="J14" s="5"/>
      <c r="K14" s="5"/>
      <c r="L14" s="53" t="str">
        <f t="shared" si="0"/>
        <v>0,00</v>
      </c>
      <c r="M14" s="5"/>
      <c r="N14" s="54">
        <f t="shared" si="1"/>
        <v>0</v>
      </c>
    </row>
    <row r="15" spans="1:14" s="4" customFormat="1" ht="73.5" customHeight="1">
      <c r="A15" s="70" t="s">
        <v>39</v>
      </c>
      <c r="B15" s="21" t="s">
        <v>102</v>
      </c>
      <c r="C15" s="21" t="s">
        <v>137</v>
      </c>
      <c r="D15" s="21" t="s">
        <v>116</v>
      </c>
      <c r="E15" s="80">
        <v>2400</v>
      </c>
      <c r="F15" s="51" t="s">
        <v>47</v>
      </c>
      <c r="G15" s="53" t="s">
        <v>94</v>
      </c>
      <c r="H15" s="5"/>
      <c r="I15" s="5"/>
      <c r="J15" s="5"/>
      <c r="K15" s="5"/>
      <c r="L15" s="53" t="str">
        <f t="shared" si="0"/>
        <v>0,00</v>
      </c>
      <c r="M15" s="5"/>
      <c r="N15" s="54">
        <f t="shared" si="1"/>
        <v>0</v>
      </c>
    </row>
    <row r="16" spans="1:14" ht="71.25" customHeight="1">
      <c r="A16" s="70" t="s">
        <v>46</v>
      </c>
      <c r="B16" s="52" t="s">
        <v>169</v>
      </c>
      <c r="C16" s="37" t="s">
        <v>138</v>
      </c>
      <c r="D16" s="37" t="s">
        <v>113</v>
      </c>
      <c r="E16" s="38">
        <v>10000</v>
      </c>
      <c r="F16" s="51" t="s">
        <v>47</v>
      </c>
      <c r="G16" s="53" t="s">
        <v>94</v>
      </c>
      <c r="H16" s="58"/>
      <c r="I16" s="58"/>
      <c r="J16" s="53"/>
      <c r="K16" s="15"/>
      <c r="L16" s="53" t="str">
        <f t="shared" si="0"/>
        <v>0,00</v>
      </c>
      <c r="M16" s="53"/>
      <c r="N16" s="54">
        <f t="shared" si="1"/>
        <v>0</v>
      </c>
    </row>
    <row r="17" spans="1:16" s="9" customFormat="1" ht="16.5" customHeight="1">
      <c r="A17" s="59"/>
      <c r="B17" s="104" t="s">
        <v>72</v>
      </c>
      <c r="C17" s="105"/>
      <c r="D17" s="105"/>
      <c r="E17" s="60"/>
      <c r="F17" s="59"/>
      <c r="G17" s="61"/>
      <c r="H17" s="62"/>
      <c r="I17" s="62"/>
      <c r="J17" s="61"/>
      <c r="K17" s="48"/>
      <c r="L17" s="61"/>
      <c r="M17" s="61"/>
      <c r="N17" s="63"/>
      <c r="P17" s="64"/>
    </row>
    <row r="18" spans="1:16" s="9" customFormat="1" ht="13.5" customHeight="1">
      <c r="A18" s="65"/>
      <c r="B18" s="106"/>
      <c r="C18" s="106"/>
      <c r="D18" s="106"/>
      <c r="E18" s="106"/>
      <c r="F18" s="106"/>
      <c r="G18" s="66"/>
      <c r="H18" s="67"/>
      <c r="I18" s="67"/>
      <c r="J18" s="66"/>
      <c r="K18" s="45"/>
      <c r="L18" s="66"/>
      <c r="M18" s="66"/>
      <c r="N18" s="68"/>
      <c r="P18" s="64"/>
    </row>
    <row r="19" spans="1:16" s="9" customFormat="1" ht="17.25" customHeight="1">
      <c r="A19" s="65"/>
      <c r="B19" s="107"/>
      <c r="C19" s="107"/>
      <c r="D19" s="107"/>
      <c r="E19" s="107"/>
      <c r="F19" s="107"/>
      <c r="G19" s="66"/>
      <c r="H19" s="67"/>
      <c r="I19" s="67"/>
      <c r="J19" s="66"/>
      <c r="K19" s="45"/>
      <c r="L19" s="66"/>
      <c r="M19" s="66"/>
      <c r="N19" s="68"/>
      <c r="P19" s="64"/>
    </row>
    <row r="20" spans="2:6" s="2" customFormat="1" ht="32.25" customHeight="1">
      <c r="B20" s="93"/>
      <c r="C20" s="93"/>
      <c r="D20" s="93"/>
      <c r="E20" s="93"/>
      <c r="F20" s="93"/>
    </row>
    <row r="21" s="2" customFormat="1" ht="15">
      <c r="E21" s="4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  <row r="85" ht="15">
      <c r="P85" s="1"/>
    </row>
    <row r="86" ht="15">
      <c r="P86" s="1"/>
    </row>
    <row r="87" ht="15">
      <c r="P87" s="1"/>
    </row>
  </sheetData>
  <sheetProtection/>
  <mergeCells count="6">
    <mergeCell ref="G2:I2"/>
    <mergeCell ref="H6:I6"/>
    <mergeCell ref="B20:F20"/>
    <mergeCell ref="B18:F18"/>
    <mergeCell ref="B19:F19"/>
    <mergeCell ref="B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B13" sqref="B13:C13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SUM(N11:N12)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92</v>
      </c>
      <c r="D10" s="5" t="s">
        <v>58</v>
      </c>
      <c r="E10" s="36" t="s">
        <v>67</v>
      </c>
      <c r="F10" s="14"/>
      <c r="G10" s="5" t="str">
        <f>"Nazwa handlowa /
"&amp;C10&amp;" / 
"&amp;D10</f>
        <v>Nazwa handlowa /
Dawka/Objętość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45">
      <c r="A11" s="21" t="s">
        <v>3</v>
      </c>
      <c r="B11" s="37" t="s">
        <v>139</v>
      </c>
      <c r="C11" s="37" t="s">
        <v>133</v>
      </c>
      <c r="D11" s="37" t="s">
        <v>140</v>
      </c>
      <c r="E11" s="38">
        <v>3500</v>
      </c>
      <c r="F11" s="14" t="s">
        <v>47</v>
      </c>
      <c r="G11" s="15" t="s">
        <v>93</v>
      </c>
      <c r="H11" s="56"/>
      <c r="I11" s="56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9.5" customHeight="1">
      <c r="A12" s="21" t="s">
        <v>4</v>
      </c>
      <c r="B12" s="37" t="s">
        <v>139</v>
      </c>
      <c r="C12" s="37" t="s">
        <v>141</v>
      </c>
      <c r="D12" s="37" t="s">
        <v>140</v>
      </c>
      <c r="E12" s="38">
        <v>7000</v>
      </c>
      <c r="F12" s="14" t="s">
        <v>47</v>
      </c>
      <c r="G12" s="15" t="s">
        <v>93</v>
      </c>
      <c r="H12" s="56"/>
      <c r="I12" s="56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5" s="2" customFormat="1" ht="15">
      <c r="B13" s="2" t="s">
        <v>72</v>
      </c>
      <c r="E13" s="4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6"/>
  <sheetViews>
    <sheetView showGridLines="0" view="pageBreakPreview" zoomScale="80" zoomScaleNormal="80" zoomScaleSheetLayoutView="80" zoomScalePageLayoutView="80" workbookViewId="0" topLeftCell="A5">
      <selection activeCell="H10" sqref="H10:J10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22.125" style="1" customWidth="1"/>
    <col min="4" max="4" width="23.875" style="1" customWidth="1"/>
    <col min="5" max="5" width="10.625" style="23" customWidth="1"/>
    <col min="6" max="6" width="10.25390625" style="1" customWidth="1"/>
    <col min="7" max="7" width="25.1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SUM(N11:N14)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92</v>
      </c>
      <c r="D10" s="5" t="s">
        <v>69</v>
      </c>
      <c r="E10" s="36" t="s">
        <v>67</v>
      </c>
      <c r="F10" s="14"/>
      <c r="G10" s="5" t="str">
        <f>"Nazwa handlowa /
"&amp;C10&amp;" / 
"&amp;D10</f>
        <v>Nazwa handlowa /
Dawka/Objętość / 
Postać/ Opakowanie</v>
      </c>
      <c r="H10" s="5" t="s">
        <v>172</v>
      </c>
      <c r="I10" s="5" t="str">
        <f>B10</f>
        <v>Skład</v>
      </c>
      <c r="J10" s="5" t="s">
        <v>173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s="4" customFormat="1" ht="81" customHeight="1">
      <c r="A11" s="70" t="s">
        <v>81</v>
      </c>
      <c r="B11" s="21" t="s">
        <v>170</v>
      </c>
      <c r="C11" s="21" t="s">
        <v>142</v>
      </c>
      <c r="D11" s="21" t="s">
        <v>146</v>
      </c>
      <c r="E11" s="80">
        <v>26000</v>
      </c>
      <c r="F11" s="21" t="s">
        <v>47</v>
      </c>
      <c r="G11" s="15" t="s">
        <v>93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81" customHeight="1">
      <c r="A12" s="70" t="s">
        <v>80</v>
      </c>
      <c r="B12" s="21" t="s">
        <v>170</v>
      </c>
      <c r="C12" s="21" t="s">
        <v>143</v>
      </c>
      <c r="D12" s="21" t="s">
        <v>146</v>
      </c>
      <c r="E12" s="80">
        <v>30000</v>
      </c>
      <c r="F12" s="21" t="s">
        <v>47</v>
      </c>
      <c r="G12" s="15" t="s">
        <v>93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85.5" customHeight="1">
      <c r="A13" s="70" t="s">
        <v>82</v>
      </c>
      <c r="B13" s="21" t="s">
        <v>171</v>
      </c>
      <c r="C13" s="21" t="s">
        <v>144</v>
      </c>
      <c r="D13" s="21" t="s">
        <v>146</v>
      </c>
      <c r="E13" s="80">
        <v>60000</v>
      </c>
      <c r="F13" s="21" t="s">
        <v>47</v>
      </c>
      <c r="G13" s="15" t="s">
        <v>93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spans="1:14" ht="75">
      <c r="A14" s="70" t="s">
        <v>83</v>
      </c>
      <c r="B14" s="37" t="s">
        <v>171</v>
      </c>
      <c r="C14" s="37" t="s">
        <v>145</v>
      </c>
      <c r="D14" s="37" t="s">
        <v>146</v>
      </c>
      <c r="E14" s="38">
        <v>5000</v>
      </c>
      <c r="F14" s="14" t="s">
        <v>47</v>
      </c>
      <c r="G14" s="15" t="s">
        <v>93</v>
      </c>
      <c r="H14" s="56"/>
      <c r="I14" s="56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spans="1:14" ht="15">
      <c r="A15" s="9"/>
      <c r="B15" s="43"/>
      <c r="C15" s="43"/>
      <c r="D15" s="43"/>
      <c r="E15" s="69"/>
      <c r="F15" s="9"/>
      <c r="G15" s="45"/>
      <c r="H15" s="71"/>
      <c r="I15" s="71"/>
      <c r="J15" s="46"/>
      <c r="K15" s="45"/>
      <c r="L15" s="45"/>
      <c r="M15" s="45"/>
      <c r="N15" s="47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9"/>
  <sheetViews>
    <sheetView showGridLines="0" view="pageBreakPreview" zoomScale="80" zoomScaleNormal="80" zoomScaleSheetLayoutView="80" zoomScalePageLayoutView="80" workbookViewId="0" topLeftCell="A3">
      <selection activeCell="K10" sqref="K10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99"/>
      <c r="H2" s="99"/>
      <c r="I2" s="99"/>
    </row>
    <row r="3" ht="15">
      <c r="N3" s="39" t="s">
        <v>68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0">
        <f>SUM(N11:N13)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5.5" customHeight="1">
      <c r="A10" s="5" t="s">
        <v>44</v>
      </c>
      <c r="B10" s="5" t="s">
        <v>16</v>
      </c>
      <c r="C10" s="5" t="s">
        <v>17</v>
      </c>
      <c r="D10" s="5" t="s">
        <v>58</v>
      </c>
      <c r="E10" s="36" t="s">
        <v>71</v>
      </c>
      <c r="F10" s="14"/>
      <c r="G10" s="5" t="str">
        <f>"Nazwa handlowa /
"&amp;C10&amp;" / 
"&amp;D10</f>
        <v>Nazwa handlowa /
Dawka / 
Postać /Opakowanie</v>
      </c>
      <c r="H10" s="5" t="s">
        <v>79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s="4" customFormat="1" ht="107.25" customHeight="1">
      <c r="A11" s="70" t="s">
        <v>3</v>
      </c>
      <c r="B11" s="21" t="s">
        <v>147</v>
      </c>
      <c r="C11" s="21" t="s">
        <v>148</v>
      </c>
      <c r="D11" s="21" t="s">
        <v>149</v>
      </c>
      <c r="E11" s="80">
        <v>8500</v>
      </c>
      <c r="F11" s="21" t="s">
        <v>47</v>
      </c>
      <c r="G11" s="15" t="s">
        <v>59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99.75" customHeight="1">
      <c r="A12" s="70" t="s">
        <v>4</v>
      </c>
      <c r="B12" s="21" t="s">
        <v>150</v>
      </c>
      <c r="C12" s="21" t="s">
        <v>151</v>
      </c>
      <c r="D12" s="21" t="s">
        <v>152</v>
      </c>
      <c r="E12" s="80">
        <v>3000</v>
      </c>
      <c r="F12" s="21" t="s">
        <v>47</v>
      </c>
      <c r="G12" s="15" t="s">
        <v>59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90">
      <c r="A13" s="70" t="s">
        <v>5</v>
      </c>
      <c r="B13" s="37" t="s">
        <v>104</v>
      </c>
      <c r="C13" s="37" t="s">
        <v>153</v>
      </c>
      <c r="D13" s="37" t="s">
        <v>152</v>
      </c>
      <c r="E13" s="75">
        <v>4000</v>
      </c>
      <c r="F13" s="21" t="s">
        <v>47</v>
      </c>
      <c r="G13" s="15" t="s">
        <v>59</v>
      </c>
      <c r="H13" s="56"/>
      <c r="I13" s="56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15">
      <c r="A14" s="9"/>
      <c r="B14" s="9"/>
      <c r="C14" s="9"/>
      <c r="D14" s="9"/>
      <c r="E14" s="19"/>
      <c r="F14" s="9"/>
      <c r="G14" s="9"/>
      <c r="H14" s="9"/>
      <c r="I14" s="9"/>
      <c r="J14" s="9"/>
      <c r="K14" s="9"/>
      <c r="L14" s="9"/>
      <c r="M14" s="9"/>
      <c r="N14" s="9"/>
      <c r="Q14" s="1"/>
    </row>
    <row r="15" spans="1:17" ht="23.25" customHeight="1">
      <c r="A15" s="9"/>
      <c r="B15" s="99"/>
      <c r="C15" s="99"/>
      <c r="D15" s="99"/>
      <c r="E15" s="99"/>
      <c r="F15" s="99"/>
      <c r="G15" s="99"/>
      <c r="H15" s="9"/>
      <c r="I15" s="9"/>
      <c r="J15" s="9"/>
      <c r="K15" s="9"/>
      <c r="L15" s="9"/>
      <c r="M15" s="9"/>
      <c r="N15" s="9"/>
      <c r="Q15" s="1"/>
    </row>
    <row r="16" spans="2:17" ht="22.5" customHeight="1">
      <c r="B16" s="99"/>
      <c r="C16" s="108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</sheetData>
  <sheetProtection/>
  <mergeCells count="4">
    <mergeCell ref="G2:I2"/>
    <mergeCell ref="H6:I6"/>
    <mergeCell ref="B15:G15"/>
    <mergeCell ref="B16:C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2019-07-04T12:22:16Z</cp:lastPrinted>
  <dcterms:created xsi:type="dcterms:W3CDTF">2003-05-16T10:10:29Z</dcterms:created>
  <dcterms:modified xsi:type="dcterms:W3CDTF">2019-07-04T12:24:49Z</dcterms:modified>
  <cp:category/>
  <cp:version/>
  <cp:contentType/>
  <cp:contentStatus/>
</cp:coreProperties>
</file>