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40" firstSheet="15" activeTab="3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</sheets>
  <definedNames>
    <definedName name="_xlnm.Print_Area" localSheetId="1">'część (1)'!$A$1:$P$15</definedName>
    <definedName name="_xlnm.Print_Area" localSheetId="10">'część (10)'!$A$1:$N$13</definedName>
    <definedName name="_xlnm.Print_Area" localSheetId="11">'część (11)'!$A$1:$N$18</definedName>
    <definedName name="_xlnm.Print_Area" localSheetId="12">'część (12)'!$A$1:$P$15</definedName>
    <definedName name="_xlnm.Print_Area" localSheetId="13">'część (13)'!$A$1:$N$15</definedName>
    <definedName name="_xlnm.Print_Area" localSheetId="14">'część (14)'!$A$1:$N$15</definedName>
    <definedName name="_xlnm.Print_Area" localSheetId="15">'część (15)'!$A$1:$N$12</definedName>
    <definedName name="_xlnm.Print_Area" localSheetId="16">'część (16)'!$A$1:$N$14</definedName>
    <definedName name="_xlnm.Print_Area" localSheetId="17">'część (17)'!$A$1:$N$16</definedName>
    <definedName name="_xlnm.Print_Area" localSheetId="18">'część (18)'!$A$1:$N$15</definedName>
    <definedName name="_xlnm.Print_Area" localSheetId="19">'część (19)'!$A$1:$N$13</definedName>
    <definedName name="_xlnm.Print_Area" localSheetId="2">'część (2)'!$A$1:$N$15</definedName>
    <definedName name="_xlnm.Print_Area" localSheetId="20">'część (20)'!$A$1:$N$12</definedName>
    <definedName name="_xlnm.Print_Area" localSheetId="21">'część (21)'!$A$1:$N$13</definedName>
    <definedName name="_xlnm.Print_Area" localSheetId="22">'część (22)'!$A$1:$N$13</definedName>
    <definedName name="_xlnm.Print_Area" localSheetId="23">'część (23)'!$A$1:$N$16</definedName>
    <definedName name="_xlnm.Print_Area" localSheetId="24">'część (24)'!$A$1:$N$15</definedName>
    <definedName name="_xlnm.Print_Area" localSheetId="25">'część (25)'!$A$1:$N$14</definedName>
    <definedName name="_xlnm.Print_Area" localSheetId="26">'część (26)'!$A$1:$N$13</definedName>
    <definedName name="_xlnm.Print_Area" localSheetId="27">'część (27)'!$A$1:$N$13</definedName>
    <definedName name="_xlnm.Print_Area" localSheetId="28">'część (28)'!$A$1:$N$15</definedName>
    <definedName name="_xlnm.Print_Area" localSheetId="29">'część (29)'!$A$1:$S$22</definedName>
    <definedName name="_xlnm.Print_Area" localSheetId="3">'część (3)'!$A$1:$N$15</definedName>
    <definedName name="_xlnm.Print_Area" localSheetId="30">'część (30)'!$A$1:$R$30</definedName>
    <definedName name="_xlnm.Print_Area" localSheetId="31">'część (31)'!$A$1:$P$27</definedName>
    <definedName name="_xlnm.Print_Area" localSheetId="4">'część (4)'!$A$1:$N$18</definedName>
    <definedName name="_xlnm.Print_Area" localSheetId="5">'część (5)'!$A$1:$N$14</definedName>
    <definedName name="_xlnm.Print_Area" localSheetId="6">'część (6)'!$A$1:$P$16</definedName>
    <definedName name="_xlnm.Print_Area" localSheetId="7">'część (7)'!$A$1:$O$17</definedName>
    <definedName name="_xlnm.Print_Area" localSheetId="8">'część (8)'!$A$1:$O$14</definedName>
    <definedName name="_xlnm.Print_Area" localSheetId="9">'część (9)'!$A$1:$N$14</definedName>
    <definedName name="_xlnm.Print_Area" localSheetId="0">'formularz oferty'!$A$1:$E$84</definedName>
  </definedNames>
  <calcPr fullCalcOnLoad="1"/>
</workbook>
</file>

<file path=xl/sharedStrings.xml><?xml version="1.0" encoding="utf-8"?>
<sst xmlns="http://schemas.openxmlformats.org/spreadsheetml/2006/main" count="1045" uniqueCount="340">
  <si>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</si>
  <si>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</si>
  <si>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</si>
  <si>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</si>
  <si>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</si>
  <si>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</si>
  <si>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</si>
  <si>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</si>
  <si>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</si>
  <si>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</si>
  <si>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</si>
  <si>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</si>
  <si>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</si>
  <si>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</si>
  <si>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</si>
  <si>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</si>
  <si>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</si>
  <si>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</si>
  <si>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</si>
  <si>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</si>
  <si>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</si>
  <si>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</si>
  <si>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</si>
  <si>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</si>
  <si>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</si>
  <si>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</si>
  <si>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</si>
  <si>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</si>
  <si>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</si>
  <si>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</si>
  <si>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</si>
  <si>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</si>
  <si>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</si>
  <si>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</si>
  <si>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</si>
  <si>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</si>
  <si>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</si>
  <si>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</si>
  <si>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</si>
  <si>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</si>
  <si>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</si>
  <si>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</si>
  <si>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</si>
  <si>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</si>
  <si>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</si>
  <si>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</si>
  <si>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</si>
  <si>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</si>
  <si>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</si>
  <si>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</si>
  <si>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</si>
  <si>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</si>
  <si>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</si>
  <si>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</si>
  <si>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</si>
  <si>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</si>
  <si>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</si>
  <si>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</si>
  <si>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</si>
  <si>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</si>
  <si>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</si>
  <si>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</si>
  <si>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</si>
  <si>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</si>
  <si>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</si>
  <si>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Poz.</t>
  </si>
  <si>
    <t>10.</t>
  </si>
  <si>
    <t>6.</t>
  </si>
  <si>
    <t>sztuk</t>
  </si>
  <si>
    <t>13.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</si>
  <si>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</si>
  <si>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</si>
  <si>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</si>
  <si>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</si>
  <si>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</si>
  <si>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</si>
  <si>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</si>
  <si>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</si>
  <si>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</si>
  <si>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</si>
  <si>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</si>
  <si>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</si>
  <si>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</si>
  <si>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</si>
  <si>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</si>
  <si>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</si>
  <si>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</si>
  <si>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</si>
  <si>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</si>
  <si>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</si>
  <si>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</si>
  <si>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</si>
  <si>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</si>
  <si>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</si>
  <si>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>50 mg</t>
  </si>
  <si>
    <t>300 mg</t>
  </si>
  <si>
    <t xml:space="preserve">Nazwa handlowa:
Dawka:
Postać/ Opakowanie:
</t>
  </si>
  <si>
    <t>tabletki powlekane</t>
  </si>
  <si>
    <t>roztwór do
wstrzykiwań</t>
  </si>
  <si>
    <r>
      <t xml:space="preserve">Podmiot Odpowiedzialny
</t>
    </r>
  </si>
  <si>
    <t>Oświadczamy, że termin płatności wynosi 60 dni.</t>
  </si>
  <si>
    <t>opakowań</t>
  </si>
  <si>
    <t xml:space="preserve">Nazwa handlowa:
Dawka:
Postać/ Opakowanie:
</t>
  </si>
  <si>
    <t>1000 mg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</si>
  <si>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</si>
  <si>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</si>
  <si>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</si>
  <si>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Oświadczamy, że zamówienie będziemy wykonywać do czasu wyczerpania kwoty wynagrodzenia umownego, nie dłużej jednak niż przez 18 miesięcy od dnia zawarcia umowy.</t>
  </si>
  <si>
    <t># wymagany jeden podmiot odpowiedzialny</t>
  </si>
  <si>
    <t>Ilość dawek a 100 mg</t>
  </si>
  <si>
    <t xml:space="preserve">Podmiot Odpowiedzialny </t>
  </si>
  <si>
    <t>Ilość opakowań</t>
  </si>
  <si>
    <t xml:space="preserve">2. </t>
  </si>
  <si>
    <t xml:space="preserve">Kod EAN </t>
  </si>
  <si>
    <t xml:space="preserve">Oferowana ilość opakowań jednostkowych </t>
  </si>
  <si>
    <t xml:space="preserve">Cena brutto jednego opakowania </t>
  </si>
  <si>
    <t xml:space="preserve">1. </t>
  </si>
  <si>
    <t>roztwór do infuzji</t>
  </si>
  <si>
    <t>koncentrat do sporządzania roztworu do infuzji, fiol</t>
  </si>
  <si>
    <t>120 mg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</si>
  <si>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</si>
  <si>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</si>
  <si>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</si>
  <si>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</si>
  <si>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</si>
  <si>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</si>
  <si>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</si>
  <si>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roztwór do infuzji, butelka</t>
  </si>
  <si>
    <t>Ilość.</t>
  </si>
  <si>
    <t>DFP.271.74.2019.KK</t>
  </si>
  <si>
    <t>Dostawa produktów leczniczych, produktów leczniczych z Programów Lekowych, produktów leczniczych stosowanych w chemioterapii, wyrobów medycznych, produktów biobójczych do Apteki Szpitala Uniwersyteckiego w Krakowie.</t>
  </si>
  <si>
    <t>Oświadczamy, że oferowane przez nas w części: 1-28; 29 (poz. 1, 4); 30 (poz. 1); 31 (poz. 1)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</t>
  </si>
  <si>
    <t>Oświadczamy, że oferowane przez nas w części: 29 (poz. 2, 3); 30 (poz. 2-7), 31 (poz. 2-7, 9)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</si>
  <si>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Oświadczamy, że oferowane przez nas w części: części 31 poz. 8 produkty biobójcze dopuszczone do obrotu i używania na terenie Polski na zasadach określonych w ustawie o produktach biobójczych. Jednocześnie oświadczamy, że na każdorazowe wezwanie Zamawiającego przedstawimy dokumenty dopuszczające do obrotu na terenie Polski. (dotyczy wykonawców oferujących produkty biobójcze).</t>
  </si>
  <si>
    <t xml:space="preserve">Do zakupu w dawkach: 2,5g i 5g i 10g </t>
  </si>
  <si>
    <t>^  Opisany preparat jest niezbędny do zabezpieczenia kontynuacji leczenia pacjentów oraz dla pacjentów, u których stosowanie innych preparatów z przyczyn immunologicznych jest niemożliwe</t>
  </si>
  <si>
    <t>*wykaz B Obwieszczenia Ministra Zdrowia aktualny na dzień składania oferty</t>
  </si>
  <si>
    <t>Jeden ml roztworu zawiera 50 mg immunoglobuliny ludzkiej normalnej (IVIg), której co najmniej 95% stanowi IgG.Rozkład podklas IgG wynosi w przybliżeniu 62,1% IgG1, 34,8% IgG2, 2,5 % IgG3,0,6% IgG4. Maksymalna zawartość IgA to 50mcg/ml, maltoza, 3 mmol/l sodu*^</t>
  </si>
  <si>
    <t>gramów</t>
  </si>
  <si>
    <t>Lapatinib ditosilate
monohydrate*</t>
  </si>
  <si>
    <t>250 mg, do zakupu w op 70 tabl. powl. i 140 tabl. powl.</t>
  </si>
  <si>
    <t>tabl. powl.</t>
  </si>
  <si>
    <t>* wykaz B Obwieszczenia MZ aktualny na dzień składania oferty</t>
  </si>
  <si>
    <t>Ilość opakowań a 70 tabl</t>
  </si>
  <si>
    <t>600 mg</t>
  </si>
  <si>
    <t xml:space="preserve">roztwór do wstrzykiwań, fiol. 5 ml </t>
  </si>
  <si>
    <t>Cetuximab *</t>
  </si>
  <si>
    <t>Do zakupu w dawkach: 5mg/ml a 20ml,  5mg/ml a 100 ml</t>
  </si>
  <si>
    <t>*wykaz B Obwieszczenia MZ aktualny na dzień składania oferty</t>
  </si>
  <si>
    <t xml:space="preserve">dawek </t>
  </si>
  <si>
    <t>Olaparibum*</t>
  </si>
  <si>
    <t>448 kaps twarde</t>
  </si>
  <si>
    <t>200 mg x 60 szt.</t>
  </si>
  <si>
    <t>250 mg x 60 szt</t>
  </si>
  <si>
    <t>Crizotinibum* #</t>
  </si>
  <si>
    <t>Ilość gramów</t>
  </si>
  <si>
    <t>10 mg x 21 kaps</t>
  </si>
  <si>
    <t>21 kaps.</t>
  </si>
  <si>
    <t>15 mg x 21 kaps</t>
  </si>
  <si>
    <t>25 mg x 21 kaps</t>
  </si>
  <si>
    <r>
      <rPr>
        <i/>
        <sz val="11"/>
        <rFont val="Times New Roman"/>
        <family val="1"/>
      </rPr>
      <t>#</t>
    </r>
    <r>
      <rPr>
        <sz val="11"/>
        <rFont val="Times New Roman"/>
        <family val="1"/>
      </rPr>
      <t xml:space="preserve"> wymagany jeden podmiot odpowiedzialny</t>
    </r>
  </si>
  <si>
    <t>Lenalidomide* #</t>
  </si>
  <si>
    <t>Obinutuzumabum*</t>
  </si>
  <si>
    <t>koncentrat do sporządzania roztworu do infuzji, 1000 mg</t>
  </si>
  <si>
    <t>Sorafenib*</t>
  </si>
  <si>
    <t>200mg x 112 tabl</t>
  </si>
  <si>
    <t>112 tabl. powl.</t>
  </si>
  <si>
    <t>Natalizumabum*</t>
  </si>
  <si>
    <t xml:space="preserve"> koncentrat do sporządzania roztworu do infuzji, fiol.</t>
  </si>
  <si>
    <t>20 mg x 30 tabl</t>
  </si>
  <si>
    <t>30 tabletek powlekanych</t>
  </si>
  <si>
    <t>40 mg x 30 tabl</t>
  </si>
  <si>
    <t>60 mg x 30 tabl</t>
  </si>
  <si>
    <t xml:space="preserve"># wymagany jeden podmiot odpowiedzialny </t>
  </si>
  <si>
    <t>* wykaz B Obwieszczenia Ministra Zdrowia aktualny na dzień składania ofert</t>
  </si>
  <si>
    <t>Cabozantinibum* #</t>
  </si>
  <si>
    <t>Ilość opakowań x 30 tabl</t>
  </si>
  <si>
    <t>25 mg/ml; 4 ml</t>
  </si>
  <si>
    <t>proszek do sporządzania
koncentratu roztworu do
infuzji, fiol</t>
  </si>
  <si>
    <t>Pembrolizumabum* #</t>
  </si>
  <si>
    <t>Filgrastimum</t>
  </si>
  <si>
    <t>300 mcg/ml
(30 mln
j.m./ml)</t>
  </si>
  <si>
    <t>roztwór do wstrz.; fiolki</t>
  </si>
  <si>
    <t>Denosumab</t>
  </si>
  <si>
    <t>60 mg /1 ml</t>
  </si>
  <si>
    <t>roztwór do wstrzykiwań, amp-strzyk.</t>
  </si>
  <si>
    <t>Denosumab*</t>
  </si>
  <si>
    <t>roztwór do wstrzykiwań, fiolka</t>
  </si>
  <si>
    <t>* wykaz C Obwieszczenia Ministra Zdrowia aktualny na dzień składania ofert</t>
  </si>
  <si>
    <t>50 mcg/ml, 1 ml</t>
  </si>
  <si>
    <t>150 mcg/ml, 1 ml</t>
  </si>
  <si>
    <t>Immunoglobulinum
humanum anti-D
Immunoglobulina ludzka
anty-D #</t>
  </si>
  <si>
    <t xml:space="preserve">Immunoglobulinum humanum anti-D; IgA nie więcej niż 5 mcg/ml </t>
  </si>
  <si>
    <t>300 mcg/2 ml</t>
  </si>
  <si>
    <t>roztwór do wstrzykiwań, amp-strzyk</t>
  </si>
  <si>
    <t>1 ml zawiera 625 j.m. (125 mikrogramów) immunoglobuliny ludzkiej
anty-D</t>
  </si>
  <si>
    <t xml:space="preserve">Roztwór do wstrzykiwań,1 ml </t>
  </si>
  <si>
    <t>2 ml zawiera 1250 j.m. (250 mikrogramów) immunoglobuliny ludzkiej anty-D</t>
  </si>
  <si>
    <t xml:space="preserve">Roztwór do wstrzykiwań, 2 ml </t>
  </si>
  <si>
    <t>25 mg x 28 tabl</t>
  </si>
  <si>
    <t>50 mg x 28 tabl</t>
  </si>
  <si>
    <t>Eltrombopagum* #</t>
  </si>
  <si>
    <t>5 mg x 56 tabl</t>
  </si>
  <si>
    <t>56 tabletek</t>
  </si>
  <si>
    <t>Do zakupu w dawkach 15 mg x 56 tabl i 20 mg x 56 tabl</t>
  </si>
  <si>
    <t>Ruxolitinibum* #</t>
  </si>
  <si>
    <t>150 mg x 2 wstrzykiwacze</t>
  </si>
  <si>
    <t>roztwór do wstrzykiwań,  2 wstrzykiwacze</t>
  </si>
  <si>
    <t>Alirocumabum *</t>
  </si>
  <si>
    <t xml:space="preserve">Glatirameri acetas*  </t>
  </si>
  <si>
    <t>40 mg/ml</t>
  </si>
  <si>
    <t>roztwór do wstrzykiwań, 12 amp-strzyk + 1 pojemnik na zużyte igły</t>
  </si>
  <si>
    <t>Ixekizumabum *</t>
  </si>
  <si>
    <t>2 x 80 mg/ml                   1ml</t>
  </si>
  <si>
    <t>roztwór do wstrzykiwań                                 2 wstrzykiwacze</t>
  </si>
  <si>
    <t>*wykaz B Obwieszczenie MZ aktualny na dzień składania ofert</t>
  </si>
  <si>
    <t xml:space="preserve">1 mg </t>
  </si>
  <si>
    <t>21 kaps</t>
  </si>
  <si>
    <t xml:space="preserve">2 mg </t>
  </si>
  <si>
    <t>22 kaps</t>
  </si>
  <si>
    <t xml:space="preserve">3 mg </t>
  </si>
  <si>
    <t>23 kaps</t>
  </si>
  <si>
    <t xml:space="preserve">4 mg </t>
  </si>
  <si>
    <t>24 kaps</t>
  </si>
  <si>
    <t>Ilość opakowań a 21 kaps</t>
  </si>
  <si>
    <t>Pomalidomidum* #</t>
  </si>
  <si>
    <t>20 mg/ml,                       fiol a 5 ml</t>
  </si>
  <si>
    <t xml:space="preserve">koncentrat do sporządzania roztworu do infuzji   </t>
  </si>
  <si>
    <t>20 mg/ml,                       fiol a 20 ml</t>
  </si>
  <si>
    <t>Ilość fiolek</t>
  </si>
  <si>
    <t>Daratumumabum* #</t>
  </si>
  <si>
    <t>Imiglucerase *</t>
  </si>
  <si>
    <t xml:space="preserve">400 j.m. </t>
  </si>
  <si>
    <t>proszek do przygotowania
koncentratu do
sporządzania roztworu do
infuzji; fiol.</t>
  </si>
  <si>
    <t>Trastuzumab*</t>
  </si>
  <si>
    <t>150  mng</t>
  </si>
  <si>
    <t>proszek do przygotowania koncentratu do sporządzenia roztworu do infuzji; fiol.</t>
  </si>
  <si>
    <t>Adalimumab*</t>
  </si>
  <si>
    <t>40mg/0,8 ml; 2 amp.-strzyk. 0,8 ml + 2 gaziki</t>
  </si>
  <si>
    <t>roztwór do wstrzykiwań, 2 amp.-strzyk.</t>
  </si>
  <si>
    <t xml:space="preserve"> 3,5 mg</t>
  </si>
  <si>
    <t>proszek do sporządzania roztworu do wstrzykiwań</t>
  </si>
  <si>
    <t>* wykaz C Obwieszczenia MZ aktualny na dzień składania oferty</t>
  </si>
  <si>
    <t>Bortezomib*^^</t>
  </si>
  <si>
    <t>Apomorphini     hydrochloridum   hemihydricum*</t>
  </si>
  <si>
    <t>5 x 5mg/ml                         20 ml</t>
  </si>
  <si>
    <t xml:space="preserve">roztwór do infuzji, 5 mg/ml x 5 fiol a 20 ml                      </t>
  </si>
  <si>
    <t>Ilość sztuk</t>
  </si>
  <si>
    <t>Nazwa oferowanego urządzenia</t>
  </si>
  <si>
    <t>Typ</t>
  </si>
  <si>
    <t>Rok produkcji</t>
  </si>
  <si>
    <t>Akcesoria</t>
  </si>
  <si>
    <r>
      <t xml:space="preserve">Nr seryjny każdej sztuki pompy </t>
    </r>
    <r>
      <rPr>
        <sz val="8"/>
        <rFont val="Times New Roman"/>
        <family val="1"/>
      </rPr>
      <t>(należy uzupełnić przy składaniu oferty ewentualnie przy zawieraniu umowy)</t>
    </r>
  </si>
  <si>
    <t>Zestaw infuzyjny (30 dniowy) które otrzymuje pacjent podczas wyjścia ze Szpitala do domu **</t>
  </si>
  <si>
    <t>* wykaz B Obwieszczenia Ministra Zdrowia aktualny na dzień składania oferty</t>
  </si>
  <si>
    <t>Pompa nr 1: ................
Pompa nr 2: ................
Pompa nr 3: ................</t>
  </si>
  <si>
    <r>
      <t xml:space="preserve">** </t>
    </r>
    <r>
      <rPr>
        <b/>
        <sz val="11"/>
        <rFont val="Times New Roman"/>
        <family val="1"/>
      </rPr>
      <t>pompa i akcesoria kompatybilne z produktem z poz 1.</t>
    </r>
  </si>
  <si>
    <t xml:space="preserve">Nazwa handlowa:
Parametry:
</t>
  </si>
  <si>
    <t>Pompa infuzyjna służąca do podania sc leku pacjentom rozpoczynającym terapie **</t>
  </si>
  <si>
    <t>Zestaw startowy (10 dniowy)  służący do ustawienia dawki Pacjentowi w czasie jego pobytu w Szpitalu**</t>
  </si>
  <si>
    <t>200 mg/ml Do zakupu w dawkach 1 g/5 ml, 2 g/10 ml, 4 g/20 ml, 8 g/40 ml</t>
  </si>
  <si>
    <t xml:space="preserve">roztwór do wstrzykiwań podskórnych/ fiolka </t>
  </si>
  <si>
    <t>Ilość opakowań a 1 g</t>
  </si>
  <si>
    <t>rozmiar igły do zakupu</t>
  </si>
  <si>
    <t>jednostka rozchodu</t>
  </si>
  <si>
    <t>Igła do podawania immunogobuliny podskórnej wkuwalna pod katem 90stopni, z możliwością podawania leku z prędkością do 300ml/h, wyposażona w dren typu luer-lock^^</t>
  </si>
  <si>
    <t>9 mm</t>
  </si>
  <si>
    <t>12 mm</t>
  </si>
  <si>
    <t>14 mm</t>
  </si>
  <si>
    <t>sztuka</t>
  </si>
  <si>
    <t>Strzykawka 100ml kompatybilna z pompą infuzyjną ^^</t>
  </si>
  <si>
    <t>nie dotyczy</t>
  </si>
  <si>
    <t>Przyrząd do bezigłowego pobierania preparatu z fiolki z filtrem 0,2 z możliwością dezynfekcji przed każdorazowym połączeniem strzykawki ^^</t>
  </si>
  <si>
    <t>Gaziki jednorazowego użytku z włókniny polipropylnowo-celulozowej do oczyszczania i dezynfekcji skóry przed nakłuciem lub zastrzykiem nasączone 70% alkoholem izopropylowym ^^</t>
  </si>
  <si>
    <t>Nazwa handlowa:
Postać/ Opakowanie:</t>
  </si>
  <si>
    <t xml:space="preserve">Strzykawka 3 częściowa 50/60ml typu luer-lock^^ </t>
  </si>
  <si>
    <t>Zatyczka do strzykawki 3 częściowej z końcówką luer-lock ^^</t>
  </si>
  <si>
    <t>^ wykaz B Obwieszczenia Ministra Zdrowia aktualny na dzień składania oferty</t>
  </si>
  <si>
    <t>* Opisany preparat jest niezbędny do zabezpieczenia kontynuacji leczenia pacjentów (dorosłych) z rozkładem podklas Immunoglobulin IgG oraz IgA warunkującym brak immunogenności oraz właściwy profilem bezpieczeństwa dla pacjenta, minimalizującym ryzyko wystąpienia ciężkich działań niepożądanych.</t>
  </si>
  <si>
    <t>Immunoglobulina ludzka normalna 200 mg/ml (czystość: co najmniej 98% IgG) Rozkład podklas IgG (wartości średnie):IgG1 ≥56,9% IgG2 ≥26,6% IgG3 ≥3,4% IgG4 ≥1,7%. Maksymalna zawartość IgA wynosi 280 mikrogramów/ml.  Stabilizowana glicyną . Temperatura przechowywania max 25°C. Dostępne dawki 1g,2g,4g,8g. ^ (*)  (**)</t>
  </si>
  <si>
    <t>^^ produkty niezbędne do podania produktu leczniczego z poz 1 i kompatybilne z użyczanymi pompami</t>
  </si>
  <si>
    <t>Pompa 1 …..
Pompa 2 …..
(…….)
Pompa 50 ….</t>
  </si>
  <si>
    <t>Do zakupu: 200mg/ml, 5 ml i 10ml i 20 ml i 50 ml</t>
  </si>
  <si>
    <t>roztwór do wstrz. podskórnych</t>
  </si>
  <si>
    <t>Nr seryjny każdej sztuki pompy (należy uzupełnić przy składaniu oferty ewentualnie przy podpisywaniu umowy z załącznikami)</t>
  </si>
  <si>
    <t>Pompa 1- …..
Pompa2- …..
(…..)
Pompa 40 - …….</t>
  </si>
  <si>
    <t>Kod EAN
(jeżeli dotyczy)</t>
  </si>
  <si>
    <t>Skład
(jeżeli dotyczy)</t>
  </si>
  <si>
    <t>dawek a 1 g</t>
  </si>
  <si>
    <t>Oferowana ilość dawek a 2,5g</t>
  </si>
  <si>
    <t>Cena brutto jednej  dawki a 2,5g</t>
  </si>
  <si>
    <t xml:space="preserve">dla dawki 15 mg x 56 tabl:
dla dawki  20 mg x 56 tabl:
</t>
  </si>
  <si>
    <t xml:space="preserve">Podmiot odpowiedzialny/ Wytwórca / Producent </t>
  </si>
  <si>
    <t>Ilość sztuk w opakowaniu jednostkowym/ dawek a 1 g</t>
  </si>
  <si>
    <t>Cena brutto jednego opakowania jednostkowego/ dawki a 1 g</t>
  </si>
  <si>
    <t xml:space="preserve">strzykawki 3 częściową do pomp infuzyjnych 20 ml ( typu luer-lock) </t>
  </si>
  <si>
    <t>igła z drenem typu „motylek” 0,5 mm x 15 mm x 30 cm ; 25G</t>
  </si>
  <si>
    <t>igła z drenem typu „motylek” 0,5 mm x 19 mm x 30 cm 25G</t>
  </si>
  <si>
    <t>przyrząd do bezigłowego pobierania preparatu z fiolki z filtrem 0.2 u z możliwością dezynfekcji przed każdorazowym połączeniem strzykawek typu chemo-aid</t>
  </si>
  <si>
    <t>gazik sterylny 5 x 5 cm pakowany pojedynczo (folia, papier)</t>
  </si>
  <si>
    <t xml:space="preserve">opatrunek sterylny do kaniul, przeźroczysty 6 x 7 cm </t>
  </si>
  <si>
    <t xml:space="preserve"> gaziki nasączone 70 % alkoholem izopropylowym do dezynfekcji skóry w miejscu wkłucia i ampułki przed pobraniem preparatu</t>
  </si>
  <si>
    <t>Pojemnik plastikowy na zużyty sprzęt medyczny o pojemności 2 l z zamykanym otworem wrzutowym w pokrywie</t>
  </si>
  <si>
    <t>Oferowana ilość dawek a 1 g</t>
  </si>
  <si>
    <t xml:space="preserve">Cena brutto jednej  dawki a 1 g </t>
  </si>
  <si>
    <t xml:space="preserve"> Wytwórca</t>
  </si>
  <si>
    <t>Kod EAN ( o ile dotyczy)</t>
  </si>
  <si>
    <t>Podmiot Odpowiedzialny/Wytwórca/Producent</t>
  </si>
  <si>
    <t>Nazwa handlowa /
Dawka / 
Postać /Opakowanie</t>
  </si>
  <si>
    <t xml:space="preserve">dla dawki 2,5g:                Nazwa handlowa:
Dawka:
Postać/ Opakowanie:                                                                                                                                                                                                                                                                                                                                                                                                                                                                                                                                                                             dla dawki 5g:                   Nazwa handlowa:
Dawka:
Postać/ Opakowanie:             dla dawki 10g:                  Nazwa handlowa:
Dawka:
Postać/ Opakowanie:    </t>
  </si>
  <si>
    <t>dla dawki 2,5g:             dla dawki 5g:            dla dawki 10g:</t>
  </si>
  <si>
    <t>dla dawki 5mg/ml a 20 ml:                          Nazwa handlowa:
Dawka:
Postać/ Opakowanie:       
dla dawki 5mg/ml a 100 ml:                          Nazwa handlowa:
Dawka:
Postać/ Opakowanie:</t>
  </si>
  <si>
    <t>dla dawki 5mg/ml a 20 ml:      
dla dawki 5mg/ml a 100 ml:</t>
  </si>
  <si>
    <t>Opakowań</t>
  </si>
  <si>
    <t>Ilośc sztuk w opakowiu jednostkowym</t>
  </si>
  <si>
    <r>
      <t>Immunoglobulinum
humanum anti-D
Immunoglobulina ludzka
anty-D</t>
    </r>
    <r>
      <rPr>
        <vertAlign val="superscript"/>
        <sz val="11"/>
        <color indexed="8"/>
        <rFont val="Times New Roman"/>
        <family val="1"/>
      </rPr>
      <t>#</t>
    </r>
  </si>
  <si>
    <t>Nazwa handlowa /
Dawka / 
Postać/Opakowanie</t>
  </si>
  <si>
    <t>Nazwa/Parametry</t>
  </si>
  <si>
    <t>Skład (dotyczy poz.1)</t>
  </si>
  <si>
    <t>Kod EAN  (dotyczy poz.1)</t>
  </si>
  <si>
    <r>
      <t>Opis urządzenia</t>
    </r>
    <r>
      <rPr>
        <b/>
        <sz val="8"/>
        <color indexed="8"/>
        <rFont val="Times New Roman"/>
        <family val="1"/>
      </rPr>
      <t xml:space="preserve"> z poz. 2:</t>
    </r>
  </si>
  <si>
    <t>Dla dawki 1 g/5 ml:          
Dla dawki 2 g/10 ml:
Dla dawki 4 g/20 m:
Dla dawki 8 g/40 ml:</t>
  </si>
  <si>
    <t>Opis urządzenia  będącego przedmiotem użyczenia w ramach realizacji zakresu przedmiotu zamówienia</t>
  </si>
  <si>
    <t>^ wykaz B Obwieszczenia Ministra Zdrowia aktualny na dzień składania ofert</t>
  </si>
  <si>
    <r>
      <rPr>
        <b/>
        <sz val="11"/>
        <rFont val="Times New Roman"/>
        <family val="1"/>
      </rPr>
      <t>Dla dawki 1 g/5 ml:</t>
    </r>
    <r>
      <rPr>
        <sz val="11"/>
        <rFont val="Times New Roman"/>
        <family val="1"/>
      </rPr>
      <t xml:space="preserve">
Nazwa handlowa:
Dawka:
Postać/ Opakowanie:                                    </t>
    </r>
    <r>
      <rPr>
        <b/>
        <sz val="11"/>
        <rFont val="Times New Roman"/>
        <family val="1"/>
      </rPr>
      <t>Dla dawki 2 g/10 ml</t>
    </r>
    <r>
      <rPr>
        <sz val="11"/>
        <rFont val="Times New Roman"/>
        <family val="1"/>
      </rPr>
      <t xml:space="preserve">:
Nazwa handlowa:
Dawka:
Postać/ Opakowanie:                             </t>
    </r>
    <r>
      <rPr>
        <b/>
        <sz val="11"/>
        <rFont val="Times New Roman"/>
        <family val="1"/>
      </rPr>
      <t>Dla dawki 4 g/20 ml: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8 g/40 ml:</t>
    </r>
    <r>
      <rPr>
        <sz val="11"/>
        <rFont val="Times New Roman"/>
        <family val="1"/>
      </rPr>
      <t xml:space="preserve">
Nazwa handlowa:
Dawka:
Postać/ Opakowanie:</t>
    </r>
  </si>
  <si>
    <r>
      <rPr>
        <b/>
        <sz val="11"/>
        <rFont val="Times New Roman"/>
        <family val="1"/>
      </rPr>
      <t>Dla dawki 5 ml: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10 ml: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20 ml: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50 ml:</t>
    </r>
    <r>
      <rPr>
        <sz val="11"/>
        <rFont val="Times New Roman"/>
        <family val="1"/>
      </rPr>
      <t xml:space="preserve">
Nazwa handlowa:
Dawka:
Postać/ Opakowanie:</t>
    </r>
  </si>
  <si>
    <t xml:space="preserve">Dla dawki 5 ml:
Dla dawki 10 ml:
Dla dawki 20 ml:
Dla dawki 50 ml:
</t>
  </si>
  <si>
    <r>
      <t>^^ oświadczenie podmiotu odpowiedzialnego oferowanego produktu leczniczego o gęstości roztworu p</t>
    </r>
    <r>
      <rPr>
        <sz val="11"/>
        <color indexed="8"/>
        <rFont val="Times New Roman"/>
        <family val="1"/>
      </rPr>
      <t>o rekonstytucji</t>
    </r>
  </si>
  <si>
    <t xml:space="preserve">Oferowana ilość dawek a 100 mg </t>
  </si>
  <si>
    <t>Cena brutto jednej  dawki a 100 mg</t>
  </si>
  <si>
    <t xml:space="preserve">Pomalidomidum* </t>
  </si>
  <si>
    <t xml:space="preserve">Nazwa handlowa:
Postać / Opakowanie:
Wymiary: </t>
  </si>
  <si>
    <t>Nazwa handlowa:
Wymiary:
Postać/ Opakowanie:</t>
  </si>
  <si>
    <r>
      <t xml:space="preserve">Nazwa handlowa:
</t>
    </r>
    <r>
      <rPr>
        <sz val="11"/>
        <rFont val="Times New Roman"/>
        <family val="1"/>
      </rPr>
      <t>Postać/ Opakowanie:</t>
    </r>
  </si>
  <si>
    <r>
      <rPr>
        <b/>
        <sz val="11"/>
        <rFont val="Times New Roman"/>
        <family val="1"/>
      </rPr>
      <t>dla dawki 15 mg x 56 tabl: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 20 mg x 56 tabl:</t>
    </r>
    <r>
      <rPr>
        <sz val="11"/>
        <rFont val="Times New Roman"/>
        <family val="1"/>
      </rPr>
      <t xml:space="preserve">
Nazwa handlowa:
Dawka:
Postać/ Opakowanie:
</t>
    </r>
  </si>
  <si>
    <t xml:space="preserve">
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Instrukcja obsługi w języku polskim , zawierająca opis wszystkich komunikatów wyświetlanych przez urządzenie Wraz z urządzeniami Paszporty Techniczne z wpisanymi numerami seryjnymi, orzeczeniem o sprawności technicznej oraz wymaganą przez producenta datą następnego  przeglądu technicznego
</t>
  </si>
  <si>
    <t xml:space="preserve">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
</t>
  </si>
  <si>
    <t>**Wykonawca użyczy bezpłatnie na okres trwania umowy max 40 pomp infuzyjnych odpowiednich do podania preparatu z poz. 1 na podstawie protokołu zdawczo -odbiorczego, Pompy Wykonawca zobowiązany jest dostarczyć w terminie 7 dni od wezwania przez Zamawiającego na Oddział Kliniczny Klinik Chorób Wewnętrznych/Oddział Kliniczny Alergii i Immunologii Szpitala Uniwersyteckiego.</t>
  </si>
  <si>
    <t>Normalna immunoglobulina ludzka (co najmniej 98%) zaw. gł. immunoglobulinę G o szerokim spektrum przeciwciał przeciw czynnikom zakaźnym: IgG1 62-74%, IgG2 22-34%, IgG3 2-5%, IgG4 1-3%, IgA max 5g/l* ^ **</t>
  </si>
  <si>
    <t xml:space="preserve">** Wykonawca w ramach realizacji zamówienia odda do użyczenia na okres trwania umowy max 50 pomp infuzyjnych odpowiednich do podania preparatu z poz. 1 na podstawie protokołu zdawczo -odbiorczego, Pompy Wykonawca zobowiązany jest dostarczyć w terminie 7 dni od wezwania przez Zamawiającego na Oddział Kliniczny Klinik Chorób Wewnętrznych/Oddział Kliniczny Alergii i Immunologii Szpitala Uniwersyteckiego. Wykonawca zobowiązany jest dostarczyć pompy w terminie 7 dni od wezwania przez Zamawiającego na Oddział Kliniczny Klinik Chorób Wewnętrznych/Oddział Kliniczny Alergii i Immunologii Szpitala Uniwersyteckiego. Wykonawca przekaże na własność zestawy umożliwiające transport leków i akcesoriów z zachowaniem warunków przechowywania określonych w CHPL w ilości max 50 sztuk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</si>
</sst>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  <numFmt numFmtId="185" formatCode="[$-415]dddd\,\ d\ mmmm\ yyyy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 CE"/>
      <family val="0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Arial CE"/>
      <family val="0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5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5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57" fillId="0" borderId="10" xfId="0" applyFont="1" applyFill="1" applyBorder="1" applyAlignment="1">
      <alignment horizontal="left" vertical="top" wrapText="1"/>
    </xf>
    <xf numFmtId="0" fontId="57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>
      <alignment horizontal="left" vertical="top" wrapText="1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>
      <alignment horizontal="left" vertical="top" wrapText="1"/>
    </xf>
    <xf numFmtId="3" fontId="4" fillId="0" borderId="14" xfId="42" applyNumberFormat="1" applyFont="1" applyFill="1" applyBorder="1" applyAlignment="1">
      <alignment horizontal="left" vertical="top" wrapText="1"/>
    </xf>
    <xf numFmtId="4" fontId="4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57" fillId="0" borderId="0" xfId="42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vertical="top" wrapText="1" shrinkToFit="1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4" fillId="0" borderId="14" xfId="0" applyFont="1" applyFill="1" applyBorder="1" applyAlignment="1">
      <alignment vertical="top" wrapText="1"/>
    </xf>
    <xf numFmtId="3" fontId="4" fillId="0" borderId="14" xfId="42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 applyProtection="1">
      <alignment vertical="top" wrapText="1" shrinkToFit="1"/>
      <protection locked="0"/>
    </xf>
    <xf numFmtId="0" fontId="4" fillId="0" borderId="14" xfId="0" applyNumberFormat="1" applyFont="1" applyFill="1" applyBorder="1" applyAlignment="1" applyProtection="1">
      <alignment vertical="top" wrapText="1" shrinkToFit="1"/>
      <protection locked="0"/>
    </xf>
    <xf numFmtId="44" fontId="4" fillId="0" borderId="14" xfId="0" applyNumberFormat="1" applyFont="1" applyFill="1" applyBorder="1" applyAlignment="1" applyProtection="1">
      <alignment vertical="top" wrapTex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0" fontId="4" fillId="0" borderId="0" xfId="0" applyNumberFormat="1" applyFont="1" applyFill="1" applyBorder="1" applyAlignment="1" applyProtection="1">
      <alignment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57" fillId="0" borderId="14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3" fontId="4" fillId="0" borderId="14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4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3" fontId="4" fillId="0" borderId="11" xfId="42" applyNumberFormat="1" applyFont="1" applyFill="1" applyBorder="1" applyAlignment="1" applyProtection="1">
      <alignment horizontal="left" vertical="top" wrapText="1"/>
      <protection locked="0"/>
    </xf>
    <xf numFmtId="175" fontId="4" fillId="0" borderId="10" xfId="44" applyNumberFormat="1" applyFont="1" applyFill="1" applyBorder="1" applyAlignment="1">
      <alignment horizontal="left" vertical="top" wrapText="1"/>
    </xf>
    <xf numFmtId="3" fontId="4" fillId="0" borderId="15" xfId="42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3" fontId="4" fillId="0" borderId="16" xfId="42" applyNumberFormat="1" applyFont="1" applyFill="1" applyBorder="1" applyAlignment="1" applyProtection="1">
      <alignment horizontal="left" vertical="top" wrapText="1"/>
      <protection locked="0"/>
    </xf>
    <xf numFmtId="3" fontId="4" fillId="0" borderId="16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vertical="top"/>
      <protection locked="0"/>
    </xf>
    <xf numFmtId="0" fontId="4" fillId="0" borderId="12" xfId="0" applyFont="1" applyFill="1" applyBorder="1" applyAlignment="1" applyProtection="1">
      <alignment horizontal="right" vertical="top" wrapText="1"/>
      <protection locked="0"/>
    </xf>
    <xf numFmtId="0" fontId="4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49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1" fillId="0" borderId="13" xfId="0" applyFont="1" applyFill="1" applyBorder="1" applyAlignment="1" applyProtection="1">
      <alignment horizontal="left" vertical="top" wrapText="1"/>
      <protection locked="0"/>
    </xf>
    <xf numFmtId="4" fontId="62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4" fontId="5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8" fillId="33" borderId="16" xfId="42" applyNumberFormat="1" applyFont="1" applyFill="1" applyBorder="1" applyAlignment="1" applyProtection="1">
      <alignment horizontal="left" vertical="top" wrapText="1"/>
      <protection locked="0"/>
    </xf>
    <xf numFmtId="0" fontId="57" fillId="33" borderId="17" xfId="0" applyFont="1" applyFill="1" applyBorder="1" applyAlignment="1" applyProtection="1">
      <alignment horizontal="left" vertical="top" wrapText="1"/>
      <protection locked="0"/>
    </xf>
    <xf numFmtId="4" fontId="58" fillId="33" borderId="13" xfId="0" applyNumberFormat="1" applyFont="1" applyFill="1" applyBorder="1" applyAlignment="1" applyProtection="1">
      <alignment horizontal="left" vertical="top" wrapText="1" shrinkToFit="1"/>
      <protection locked="0"/>
    </xf>
    <xf numFmtId="3" fontId="57" fillId="0" borderId="16" xfId="42" applyNumberFormat="1" applyFont="1" applyFill="1" applyBorder="1" applyAlignment="1" applyProtection="1">
      <alignment horizontal="left" vertical="top" wrapText="1"/>
      <protection locked="0"/>
    </xf>
    <xf numFmtId="0" fontId="57" fillId="0" borderId="13" xfId="0" applyFont="1" applyFill="1" applyBorder="1" applyAlignment="1" applyProtection="1">
      <alignment horizontal="left" vertical="top" wrapText="1"/>
      <protection locked="0"/>
    </xf>
    <xf numFmtId="4" fontId="57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7" fillId="0" borderId="13" xfId="0" applyNumberFormat="1" applyFont="1" applyFill="1" applyBorder="1" applyAlignment="1" applyProtection="1">
      <alignment horizontal="left" vertical="top" wrapText="1"/>
      <protection locked="0"/>
    </xf>
    <xf numFmtId="0" fontId="58" fillId="0" borderId="13" xfId="0" applyFont="1" applyFill="1" applyBorder="1" applyAlignment="1" applyProtection="1">
      <alignment horizontal="left" vertical="top" wrapText="1"/>
      <protection locked="0"/>
    </xf>
    <xf numFmtId="0" fontId="9" fillId="0" borderId="11" xfId="0" applyFont="1" applyFill="1" applyBorder="1" applyAlignment="1" applyProtection="1">
      <alignment vertical="top" wrapText="1"/>
      <protection locked="0"/>
    </xf>
    <xf numFmtId="0" fontId="9" fillId="0" borderId="12" xfId="0" applyFont="1" applyFill="1" applyBorder="1" applyAlignment="1" applyProtection="1">
      <alignment vertical="top" wrapText="1"/>
      <protection locked="0"/>
    </xf>
    <xf numFmtId="0" fontId="10" fillId="0" borderId="11" xfId="0" applyFont="1" applyFill="1" applyBorder="1" applyAlignment="1" applyProtection="1">
      <alignment vertical="top" wrapText="1"/>
      <protection locked="0"/>
    </xf>
    <xf numFmtId="0" fontId="10" fillId="0" borderId="12" xfId="0" applyFont="1" applyFill="1" applyBorder="1" applyAlignment="1" applyProtection="1">
      <alignment vertical="top" wrapText="1"/>
      <protection locked="0"/>
    </xf>
    <xf numFmtId="4" fontId="5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vertical="top" wrapText="1"/>
    </xf>
    <xf numFmtId="0" fontId="57" fillId="0" borderId="1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57" fillId="0" borderId="11" xfId="0" applyFont="1" applyFill="1" applyBorder="1" applyAlignment="1" applyProtection="1">
      <alignment horizontal="left" vertical="top" wrapText="1"/>
      <protection locked="0"/>
    </xf>
    <xf numFmtId="0" fontId="57" fillId="0" borderId="18" xfId="0" applyFont="1" applyFill="1" applyBorder="1" applyAlignment="1" applyProtection="1">
      <alignment horizontal="left" vertical="top" wrapText="1"/>
      <protection locked="0"/>
    </xf>
    <xf numFmtId="0" fontId="57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9" fillId="33" borderId="11" xfId="0" applyFont="1" applyFill="1" applyBorder="1" applyAlignment="1" applyProtection="1">
      <alignment horizontal="left" vertical="top" wrapText="1"/>
      <protection locked="0"/>
    </xf>
    <xf numFmtId="0" fontId="38" fillId="33" borderId="18" xfId="0" applyFont="1" applyFill="1" applyBorder="1" applyAlignment="1">
      <alignment horizontal="left" vertical="top" wrapText="1"/>
    </xf>
    <xf numFmtId="0" fontId="38" fillId="33" borderId="12" xfId="0" applyFont="1" applyFill="1" applyBorder="1" applyAlignment="1">
      <alignment horizontal="left" vertical="top" wrapText="1"/>
    </xf>
    <xf numFmtId="0" fontId="58" fillId="33" borderId="11" xfId="0" applyFont="1" applyFill="1" applyBorder="1" applyAlignment="1" applyProtection="1">
      <alignment horizontal="left" vertical="top" wrapText="1"/>
      <protection locked="0"/>
    </xf>
    <xf numFmtId="0" fontId="58" fillId="33" borderId="18" xfId="0" applyFont="1" applyFill="1" applyBorder="1" applyAlignment="1" applyProtection="1">
      <alignment horizontal="left" vertical="top" wrapText="1"/>
      <protection locked="0"/>
    </xf>
    <xf numFmtId="0" fontId="58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/>
    </xf>
    <xf numFmtId="0" fontId="38" fillId="0" borderId="18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3" fontId="4" fillId="0" borderId="16" xfId="42" applyNumberFormat="1" applyFont="1" applyFill="1" applyBorder="1" applyAlignment="1" applyProtection="1">
      <alignment horizontal="left" vertical="top" wrapText="1"/>
      <protection locked="0"/>
    </xf>
    <xf numFmtId="3" fontId="4" fillId="0" borderId="20" xfId="42" applyNumberFormat="1" applyFont="1" applyFill="1" applyBorder="1" applyAlignment="1" applyProtection="1">
      <alignment horizontal="left" vertical="top" wrapText="1"/>
      <protection locked="0"/>
    </xf>
    <xf numFmtId="3" fontId="4" fillId="0" borderId="21" xfId="42" applyNumberFormat="1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" fontId="4" fillId="0" borderId="19" xfId="0" applyNumberFormat="1" applyFont="1" applyFill="1" applyBorder="1" applyAlignment="1" applyProtection="1">
      <alignment horizontal="left" vertical="top" wrapText="1" shrinkToFit="1"/>
      <protection locked="0"/>
    </xf>
    <xf numFmtId="4" fontId="4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44" fontId="4" fillId="0" borderId="19" xfId="0" applyNumberFormat="1" applyFont="1" applyFill="1" applyBorder="1" applyAlignment="1" applyProtection="1">
      <alignment horizontal="left" vertical="top" wrapText="1"/>
      <protection locked="0"/>
    </xf>
    <xf numFmtId="44" fontId="4" fillId="0" borderId="15" xfId="0" applyNumberFormat="1" applyFont="1" applyFill="1" applyBorder="1" applyAlignment="1" applyProtection="1">
      <alignment horizontal="left" vertical="top" wrapText="1"/>
      <protection locked="0"/>
    </xf>
    <xf numFmtId="2" fontId="4" fillId="0" borderId="11" xfId="0" applyNumberFormat="1" applyFont="1" applyFill="1" applyBorder="1" applyAlignment="1" applyProtection="1">
      <alignment horizontal="center" vertical="top" wrapText="1"/>
      <protection locked="0"/>
    </xf>
    <xf numFmtId="2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top" wrapText="1"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64" fillId="0" borderId="10" xfId="0" applyNumberFormat="1" applyFont="1" applyBorder="1" applyAlignment="1">
      <alignment vertical="top" wrapText="1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3 2" xfId="48"/>
    <cellStyle name="Dziesiętny 3 3" xfId="49"/>
    <cellStyle name="Dziesiętny 4" xfId="50"/>
    <cellStyle name="Dziesiętny 4 2" xfId="51"/>
    <cellStyle name="Dziesiętny 4 3" xfId="52"/>
    <cellStyle name="Dziesiętny 5" xfId="53"/>
    <cellStyle name="Dziesiętny 6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3" xfId="64"/>
    <cellStyle name="Normalny 4" xfId="65"/>
    <cellStyle name="Normalny 7" xfId="66"/>
    <cellStyle name="Obliczenia" xfId="67"/>
    <cellStyle name="Followed Hyperlink" xfId="68"/>
    <cellStyle name="Percent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Walutowy 2 2" xfId="78"/>
    <cellStyle name="Walutowy 2 3" xfId="79"/>
    <cellStyle name="Walutowy 3" xfId="80"/>
    <cellStyle name="Walutowy 3 2" xfId="81"/>
    <cellStyle name="Walutowy 3 3" xfId="82"/>
    <cellStyle name="Walutowy 4" xfId="83"/>
    <cellStyle name="Walutowy 5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85"/>
  <sheetViews>
    <sheetView showGridLines="0" view="pageBreakPreview" zoomScale="93" zoomScaleNormal="93" zoomScaleSheetLayoutView="93" zoomScalePageLayoutView="115" workbookViewId="0" topLeftCell="A19">
      <selection activeCell="C51" sqref="C51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82</v>
      </c>
    </row>
    <row r="2" spans="2:4" ht="15">
      <c r="B2" s="18"/>
      <c r="C2" s="18" t="s">
        <v>79</v>
      </c>
      <c r="D2" s="18"/>
    </row>
    <row r="4" spans="2:3" ht="15">
      <c r="B4" s="9" t="s">
        <v>71</v>
      </c>
      <c r="C4" s="9" t="s">
        <v>129</v>
      </c>
    </row>
    <row r="6" spans="2:4" ht="68.25" customHeight="1">
      <c r="B6" s="9" t="s">
        <v>70</v>
      </c>
      <c r="C6" s="135" t="s">
        <v>130</v>
      </c>
      <c r="D6" s="135"/>
    </row>
    <row r="8" spans="2:4" ht="15">
      <c r="B8" s="21" t="s">
        <v>62</v>
      </c>
      <c r="C8" s="139"/>
      <c r="D8" s="131"/>
    </row>
    <row r="9" spans="2:4" ht="15">
      <c r="B9" s="21" t="s">
        <v>72</v>
      </c>
      <c r="C9" s="142"/>
      <c r="D9" s="143"/>
    </row>
    <row r="10" spans="2:4" ht="15">
      <c r="B10" s="21" t="s">
        <v>61</v>
      </c>
      <c r="C10" s="136"/>
      <c r="D10" s="137"/>
    </row>
    <row r="11" spans="2:4" ht="15">
      <c r="B11" s="21" t="s">
        <v>73</v>
      </c>
      <c r="C11" s="136"/>
      <c r="D11" s="137"/>
    </row>
    <row r="12" spans="2:4" ht="15">
      <c r="B12" s="21" t="s">
        <v>74</v>
      </c>
      <c r="C12" s="136"/>
      <c r="D12" s="137"/>
    </row>
    <row r="13" spans="2:4" ht="15">
      <c r="B13" s="21" t="s">
        <v>75</v>
      </c>
      <c r="C13" s="136"/>
      <c r="D13" s="137"/>
    </row>
    <row r="14" spans="2:4" ht="15">
      <c r="B14" s="21" t="s">
        <v>76</v>
      </c>
      <c r="C14" s="136"/>
      <c r="D14" s="137"/>
    </row>
    <row r="15" spans="2:4" ht="15">
      <c r="B15" s="21" t="s">
        <v>77</v>
      </c>
      <c r="C15" s="136"/>
      <c r="D15" s="137"/>
    </row>
    <row r="16" spans="2:4" ht="15">
      <c r="B16" s="21" t="s">
        <v>78</v>
      </c>
      <c r="C16" s="136"/>
      <c r="D16" s="137"/>
    </row>
    <row r="17" spans="3:4" ht="15">
      <c r="C17" s="6"/>
      <c r="D17" s="22"/>
    </row>
    <row r="18" spans="1:4" ht="15">
      <c r="A18" s="9" t="s">
        <v>3</v>
      </c>
      <c r="B18" s="144" t="s">
        <v>105</v>
      </c>
      <c r="C18" s="144"/>
      <c r="D18" s="144"/>
    </row>
    <row r="19" spans="3:4" ht="15">
      <c r="C19" s="1"/>
      <c r="D19" s="23"/>
    </row>
    <row r="20" spans="2:4" ht="21" customHeight="1">
      <c r="B20" s="5" t="s">
        <v>19</v>
      </c>
      <c r="C20" s="24" t="s">
        <v>2</v>
      </c>
      <c r="D20" s="6"/>
    </row>
    <row r="21" spans="2:4" ht="15">
      <c r="B21" s="21" t="s">
        <v>26</v>
      </c>
      <c r="C21" s="25">
        <f>'część (1)'!H$6</f>
        <v>0</v>
      </c>
      <c r="D21" s="26"/>
    </row>
    <row r="22" spans="2:4" ht="15">
      <c r="B22" s="21" t="s">
        <v>27</v>
      </c>
      <c r="C22" s="25">
        <f>'część (2)'!H$6</f>
        <v>0</v>
      </c>
      <c r="D22" s="26"/>
    </row>
    <row r="23" spans="2:4" ht="15">
      <c r="B23" s="21" t="s">
        <v>28</v>
      </c>
      <c r="C23" s="25">
        <f>'część (3)'!H$6</f>
        <v>0</v>
      </c>
      <c r="D23" s="26"/>
    </row>
    <row r="24" spans="2:4" ht="15">
      <c r="B24" s="21" t="s">
        <v>29</v>
      </c>
      <c r="C24" s="25">
        <f>'część (4)'!H$6</f>
        <v>0</v>
      </c>
      <c r="D24" s="26"/>
    </row>
    <row r="25" spans="2:4" ht="15">
      <c r="B25" s="21" t="s">
        <v>30</v>
      </c>
      <c r="C25" s="25">
        <f>'część (5)'!H$6</f>
        <v>0</v>
      </c>
      <c r="D25" s="26"/>
    </row>
    <row r="26" spans="2:4" ht="15">
      <c r="B26" s="21" t="s">
        <v>31</v>
      </c>
      <c r="C26" s="25">
        <f>'część (6)'!H$6</f>
        <v>0</v>
      </c>
      <c r="D26" s="26"/>
    </row>
    <row r="27" spans="2:4" ht="15">
      <c r="B27" s="21" t="s">
        <v>32</v>
      </c>
      <c r="C27" s="25">
        <f>'część (7)'!H$6</f>
        <v>0</v>
      </c>
      <c r="D27" s="26"/>
    </row>
    <row r="28" spans="2:4" ht="15">
      <c r="B28" s="21" t="s">
        <v>33</v>
      </c>
      <c r="C28" s="25">
        <f>'część (8)'!H$6</f>
        <v>0</v>
      </c>
      <c r="D28" s="26"/>
    </row>
    <row r="29" spans="2:4" ht="15">
      <c r="B29" s="21" t="s">
        <v>34</v>
      </c>
      <c r="C29" s="25">
        <f>'część (9)'!H$6</f>
        <v>0</v>
      </c>
      <c r="D29" s="26"/>
    </row>
    <row r="30" spans="2:4" ht="15">
      <c r="B30" s="21" t="s">
        <v>35</v>
      </c>
      <c r="C30" s="25">
        <f>'część (10)'!H$6</f>
        <v>0</v>
      </c>
      <c r="D30" s="26"/>
    </row>
    <row r="31" spans="2:4" ht="15">
      <c r="B31" s="21" t="s">
        <v>36</v>
      </c>
      <c r="C31" s="25">
        <f>'część (11)'!H$6</f>
        <v>0</v>
      </c>
      <c r="D31" s="26"/>
    </row>
    <row r="32" spans="2:4" ht="15">
      <c r="B32" s="21" t="s">
        <v>37</v>
      </c>
      <c r="C32" s="25">
        <f>'część (12)'!H$6</f>
        <v>0</v>
      </c>
      <c r="D32" s="26"/>
    </row>
    <row r="33" spans="2:4" ht="15">
      <c r="B33" s="21" t="s">
        <v>38</v>
      </c>
      <c r="C33" s="25">
        <f>'część (13)'!H$6</f>
        <v>0</v>
      </c>
      <c r="D33" s="26"/>
    </row>
    <row r="34" spans="2:4" ht="15">
      <c r="B34" s="21" t="s">
        <v>39</v>
      </c>
      <c r="C34" s="25">
        <f>'część (14)'!H$6</f>
        <v>0</v>
      </c>
      <c r="D34" s="26"/>
    </row>
    <row r="35" spans="2:4" ht="15">
      <c r="B35" s="21" t="s">
        <v>40</v>
      </c>
      <c r="C35" s="25">
        <f>'część (15)'!H$6</f>
        <v>0</v>
      </c>
      <c r="D35" s="26"/>
    </row>
    <row r="36" spans="2:4" ht="15">
      <c r="B36" s="21" t="s">
        <v>41</v>
      </c>
      <c r="C36" s="25">
        <f>'część (16)'!H$6</f>
        <v>0</v>
      </c>
      <c r="D36" s="26"/>
    </row>
    <row r="37" spans="2:4" ht="15">
      <c r="B37" s="21" t="s">
        <v>42</v>
      </c>
      <c r="C37" s="25">
        <f>'część (17)'!H$6</f>
        <v>0</v>
      </c>
      <c r="D37" s="26"/>
    </row>
    <row r="38" spans="2:4" ht="15">
      <c r="B38" s="21" t="s">
        <v>43</v>
      </c>
      <c r="C38" s="25">
        <f>'część (18)'!H$6</f>
        <v>0</v>
      </c>
      <c r="D38" s="26"/>
    </row>
    <row r="39" spans="2:4" ht="15">
      <c r="B39" s="21" t="s">
        <v>44</v>
      </c>
      <c r="C39" s="25">
        <f>'część (19)'!H$6</f>
        <v>0</v>
      </c>
      <c r="D39" s="26"/>
    </row>
    <row r="40" spans="2:4" ht="15">
      <c r="B40" s="21" t="s">
        <v>45</v>
      </c>
      <c r="C40" s="25">
        <f>'część (20)'!H$6</f>
        <v>0</v>
      </c>
      <c r="D40" s="26"/>
    </row>
    <row r="41" spans="2:4" ht="15">
      <c r="B41" s="21" t="s">
        <v>46</v>
      </c>
      <c r="C41" s="25">
        <f>'część (21)'!H$6</f>
        <v>0</v>
      </c>
      <c r="D41" s="26"/>
    </row>
    <row r="42" spans="2:4" ht="15">
      <c r="B42" s="21" t="s">
        <v>47</v>
      </c>
      <c r="C42" s="25">
        <f>'część (22)'!H$6</f>
        <v>0</v>
      </c>
      <c r="D42" s="26"/>
    </row>
    <row r="43" spans="2:4" ht="15">
      <c r="B43" s="21" t="s">
        <v>48</v>
      </c>
      <c r="C43" s="25">
        <f>'część (23)'!H$6</f>
        <v>0</v>
      </c>
      <c r="D43" s="26"/>
    </row>
    <row r="44" spans="2:4" ht="15">
      <c r="B44" s="21" t="s">
        <v>49</v>
      </c>
      <c r="C44" s="25">
        <f>'część (24)'!H$6</f>
        <v>0</v>
      </c>
      <c r="D44" s="26"/>
    </row>
    <row r="45" spans="2:4" ht="15">
      <c r="B45" s="21" t="s">
        <v>50</v>
      </c>
      <c r="C45" s="25">
        <f>'część (25)'!H$6</f>
        <v>0</v>
      </c>
      <c r="D45" s="26"/>
    </row>
    <row r="46" spans="2:4" ht="15">
      <c r="B46" s="21" t="s">
        <v>51</v>
      </c>
      <c r="C46" s="25">
        <f>'część (26)'!H$6</f>
        <v>0</v>
      </c>
      <c r="D46" s="26"/>
    </row>
    <row r="47" spans="2:4" ht="15">
      <c r="B47" s="21" t="s">
        <v>52</v>
      </c>
      <c r="C47" s="25">
        <f>'część (27)'!H$6</f>
        <v>0</v>
      </c>
      <c r="D47" s="26"/>
    </row>
    <row r="48" spans="2:4" ht="15">
      <c r="B48" s="21" t="s">
        <v>53</v>
      </c>
      <c r="C48" s="25">
        <f>'część (28)'!H$6</f>
        <v>0</v>
      </c>
      <c r="D48" s="26"/>
    </row>
    <row r="49" spans="2:4" ht="15">
      <c r="B49" s="21" t="s">
        <v>54</v>
      </c>
      <c r="C49" s="25">
        <f>'część (29)'!H$6</f>
        <v>0</v>
      </c>
      <c r="D49" s="26"/>
    </row>
    <row r="50" spans="2:4" ht="15">
      <c r="B50" s="21" t="s">
        <v>63</v>
      </c>
      <c r="C50" s="25">
        <f>'część (30)'!H$6</f>
        <v>0</v>
      </c>
      <c r="D50" s="26"/>
    </row>
    <row r="51" spans="2:4" ht="15">
      <c r="B51" s="21" t="s">
        <v>64</v>
      </c>
      <c r="C51" s="25">
        <f>'część (31)'!H$6</f>
        <v>0</v>
      </c>
      <c r="D51" s="26"/>
    </row>
    <row r="52" spans="3:4" ht="2.25" customHeight="1">
      <c r="C52" s="40"/>
      <c r="D52" s="26"/>
    </row>
    <row r="53" spans="3:4" ht="2.25" customHeight="1">
      <c r="C53" s="40"/>
      <c r="D53" s="26"/>
    </row>
    <row r="54" spans="3:4" ht="0.75" customHeight="1">
      <c r="C54" s="40"/>
      <c r="D54" s="26"/>
    </row>
    <row r="55" spans="3:4" ht="6" customHeight="1">
      <c r="C55" s="40"/>
      <c r="D55" s="26"/>
    </row>
    <row r="56" spans="3:4" ht="5.25" customHeight="1">
      <c r="C56" s="40"/>
      <c r="D56" s="26"/>
    </row>
    <row r="57" spans="1:4" ht="82.5" customHeight="1">
      <c r="A57" s="9" t="s">
        <v>4</v>
      </c>
      <c r="B57" s="144" t="s">
        <v>104</v>
      </c>
      <c r="C57" s="144"/>
      <c r="D57" s="144"/>
    </row>
    <row r="58" spans="1:4" ht="15.75" customHeight="1">
      <c r="A58" s="9" t="s">
        <v>5</v>
      </c>
      <c r="B58" s="141" t="s">
        <v>100</v>
      </c>
      <c r="C58" s="141"/>
      <c r="D58" s="141"/>
    </row>
    <row r="59" spans="1:4" ht="33" customHeight="1">
      <c r="A59" s="9" t="s">
        <v>6</v>
      </c>
      <c r="B59" s="140" t="s">
        <v>107</v>
      </c>
      <c r="C59" s="140"/>
      <c r="D59" s="140"/>
    </row>
    <row r="60" spans="1:4" ht="30" customHeight="1">
      <c r="A60" s="9" t="s">
        <v>58</v>
      </c>
      <c r="B60" s="140" t="s">
        <v>106</v>
      </c>
      <c r="C60" s="140"/>
      <c r="D60" s="140"/>
    </row>
    <row r="61" spans="1:4" s="27" customFormat="1" ht="68.25" customHeight="1">
      <c r="A61" s="9" t="s">
        <v>67</v>
      </c>
      <c r="B61" s="138" t="s">
        <v>131</v>
      </c>
      <c r="C61" s="138"/>
      <c r="D61" s="138"/>
    </row>
    <row r="62" spans="1:4" s="27" customFormat="1" ht="64.5" customHeight="1">
      <c r="A62" s="9" t="s">
        <v>7</v>
      </c>
      <c r="B62" s="138" t="s">
        <v>132</v>
      </c>
      <c r="C62" s="138"/>
      <c r="D62" s="138"/>
    </row>
    <row r="63" spans="1:4" s="27" customFormat="1" ht="64.5" customHeight="1">
      <c r="A63" s="9" t="s">
        <v>8</v>
      </c>
      <c r="B63" s="138" t="s">
        <v>133</v>
      </c>
      <c r="C63" s="138"/>
      <c r="D63" s="138"/>
    </row>
    <row r="64" spans="1:4" ht="31.5" customHeight="1">
      <c r="A64" s="9" t="s">
        <v>21</v>
      </c>
      <c r="B64" s="138" t="s">
        <v>24</v>
      </c>
      <c r="C64" s="138"/>
      <c r="D64" s="138"/>
    </row>
    <row r="65" spans="1:4" ht="30" customHeight="1">
      <c r="A65" s="9" t="s">
        <v>66</v>
      </c>
      <c r="B65" s="145" t="s">
        <v>59</v>
      </c>
      <c r="C65" s="145"/>
      <c r="D65" s="145"/>
    </row>
    <row r="66" spans="1:4" ht="28.5" customHeight="1">
      <c r="A66" s="9" t="s">
        <v>1</v>
      </c>
      <c r="B66" s="138" t="s">
        <v>60</v>
      </c>
      <c r="C66" s="138"/>
      <c r="D66" s="138"/>
    </row>
    <row r="67" spans="1:4" ht="33.75" customHeight="1">
      <c r="A67" s="9" t="s">
        <v>0</v>
      </c>
      <c r="B67" s="138" t="s">
        <v>88</v>
      </c>
      <c r="C67" s="138"/>
      <c r="D67" s="138"/>
    </row>
    <row r="68" spans="2:4" ht="33.75" customHeight="1">
      <c r="B68" s="138" t="s">
        <v>86</v>
      </c>
      <c r="C68" s="138"/>
      <c r="D68" s="138"/>
    </row>
    <row r="69" spans="2:4" ht="22.5" customHeight="1">
      <c r="B69" s="146" t="s">
        <v>87</v>
      </c>
      <c r="C69" s="146"/>
      <c r="D69" s="146"/>
    </row>
    <row r="70" spans="1:4" ht="18" customHeight="1">
      <c r="A70" s="9" t="s">
        <v>69</v>
      </c>
      <c r="B70" s="4" t="s">
        <v>9</v>
      </c>
      <c r="C70" s="1"/>
      <c r="D70" s="9"/>
    </row>
    <row r="71" spans="1:4" ht="18" customHeight="1">
      <c r="A71" s="29"/>
      <c r="B71" s="129" t="s">
        <v>22</v>
      </c>
      <c r="C71" s="134"/>
      <c r="D71" s="130"/>
    </row>
    <row r="72" spans="2:4" ht="18" customHeight="1">
      <c r="B72" s="129" t="s">
        <v>10</v>
      </c>
      <c r="C72" s="130"/>
      <c r="D72" s="21"/>
    </row>
    <row r="73" spans="2:4" ht="18" customHeight="1">
      <c r="B73" s="132"/>
      <c r="C73" s="133"/>
      <c r="D73" s="21"/>
    </row>
    <row r="74" spans="2:4" ht="18" customHeight="1">
      <c r="B74" s="132"/>
      <c r="C74" s="133"/>
      <c r="D74" s="21"/>
    </row>
    <row r="75" spans="2:4" ht="18" customHeight="1">
      <c r="B75" s="132"/>
      <c r="C75" s="133"/>
      <c r="D75" s="21"/>
    </row>
    <row r="76" spans="2:4" ht="9.75" customHeight="1">
      <c r="B76" s="31" t="s">
        <v>12</v>
      </c>
      <c r="C76" s="31"/>
      <c r="D76" s="7"/>
    </row>
    <row r="77" spans="2:4" ht="18" customHeight="1">
      <c r="B77" s="129" t="s">
        <v>23</v>
      </c>
      <c r="C77" s="134"/>
      <c r="D77" s="130"/>
    </row>
    <row r="78" spans="2:4" ht="18" customHeight="1">
      <c r="B78" s="32" t="s">
        <v>10</v>
      </c>
      <c r="C78" s="30" t="s">
        <v>11</v>
      </c>
      <c r="D78" s="33" t="s">
        <v>13</v>
      </c>
    </row>
    <row r="79" spans="2:4" ht="18" customHeight="1">
      <c r="B79" s="34"/>
      <c r="C79" s="30"/>
      <c r="D79" s="35"/>
    </row>
    <row r="80" spans="2:4" ht="18" customHeight="1">
      <c r="B80" s="34"/>
      <c r="C80" s="30"/>
      <c r="D80" s="35"/>
    </row>
    <row r="81" spans="2:4" ht="7.5" customHeight="1">
      <c r="B81" s="31"/>
      <c r="C81" s="31"/>
      <c r="D81" s="7"/>
    </row>
    <row r="82" spans="2:4" ht="18" customHeight="1">
      <c r="B82" s="129" t="s">
        <v>25</v>
      </c>
      <c r="C82" s="134"/>
      <c r="D82" s="130"/>
    </row>
    <row r="83" spans="2:4" ht="18" customHeight="1">
      <c r="B83" s="129" t="s">
        <v>14</v>
      </c>
      <c r="C83" s="130"/>
      <c r="D83" s="21"/>
    </row>
    <row r="84" spans="2:4" ht="18" customHeight="1">
      <c r="B84" s="131"/>
      <c r="C84" s="131"/>
      <c r="D84" s="21"/>
    </row>
    <row r="85" spans="2:4" ht="34.5" customHeight="1">
      <c r="B85" s="20"/>
      <c r="C85" s="28"/>
      <c r="D85" s="28"/>
    </row>
  </sheetData>
  <sheetProtection/>
  <mergeCells count="33">
    <mergeCell ref="B66:D66"/>
    <mergeCell ref="B65:D65"/>
    <mergeCell ref="B68:D68"/>
    <mergeCell ref="B67:D67"/>
    <mergeCell ref="B71:D71"/>
    <mergeCell ref="C15:D15"/>
    <mergeCell ref="B64:D64"/>
    <mergeCell ref="B69:D69"/>
    <mergeCell ref="C9:D9"/>
    <mergeCell ref="C10:D10"/>
    <mergeCell ref="C12:D12"/>
    <mergeCell ref="B63:D63"/>
    <mergeCell ref="B57:D57"/>
    <mergeCell ref="B18:D18"/>
    <mergeCell ref="B60:D60"/>
    <mergeCell ref="C6:D6"/>
    <mergeCell ref="C13:D13"/>
    <mergeCell ref="B62:D62"/>
    <mergeCell ref="C11:D11"/>
    <mergeCell ref="C14:D14"/>
    <mergeCell ref="C8:D8"/>
    <mergeCell ref="B59:D59"/>
    <mergeCell ref="B58:D58"/>
    <mergeCell ref="B61:D61"/>
    <mergeCell ref="C16:D16"/>
    <mergeCell ref="B72:C72"/>
    <mergeCell ref="B84:C84"/>
    <mergeCell ref="B73:C73"/>
    <mergeCell ref="B74:C74"/>
    <mergeCell ref="B75:C75"/>
    <mergeCell ref="B77:D77"/>
    <mergeCell ref="B83:C83"/>
    <mergeCell ref="B82:D8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5" workbookViewId="0" topLeftCell="A4">
      <selection activeCell="N10" sqref="N10:N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25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00390625" style="1" customWidth="1"/>
    <col min="11" max="11" width="15.375" style="1" customWidth="1"/>
    <col min="12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SUM(N11:N11)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92</v>
      </c>
      <c r="E10" s="36" t="s">
        <v>111</v>
      </c>
      <c r="F10" s="14"/>
      <c r="G10" s="5" t="str">
        <f>"Nazwa handlowa /
"&amp;C10&amp;" / 
"&amp;D10</f>
        <v>Nazwa handlowa /
Dawka / 
Postać/Opakowanie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8.5" customHeight="1">
      <c r="A11" s="21" t="s">
        <v>3</v>
      </c>
      <c r="B11" s="37" t="s">
        <v>164</v>
      </c>
      <c r="C11" s="37" t="s">
        <v>165</v>
      </c>
      <c r="D11" s="37" t="s">
        <v>166</v>
      </c>
      <c r="E11" s="38">
        <v>180</v>
      </c>
      <c r="F11" s="14" t="s">
        <v>101</v>
      </c>
      <c r="G11" s="15" t="s">
        <v>96</v>
      </c>
      <c r="H11" s="68"/>
      <c r="I11" s="68"/>
      <c r="J11" s="15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4.75" customHeight="1">
      <c r="B13" s="147" t="s">
        <v>136</v>
      </c>
      <c r="C13" s="147"/>
      <c r="D13" s="147"/>
      <c r="E13" s="147"/>
      <c r="F13" s="147"/>
      <c r="G13" s="147"/>
      <c r="Q13" s="1"/>
    </row>
    <row r="14" s="2" customFormat="1" ht="64.5" customHeight="1">
      <c r="E14" s="41"/>
    </row>
    <row r="15" s="2" customFormat="1" ht="15">
      <c r="E15" s="41"/>
    </row>
    <row r="16" s="2" customFormat="1" ht="15">
      <c r="E16" s="41"/>
    </row>
    <row r="17" s="2" customFormat="1" ht="15">
      <c r="E17" s="41"/>
    </row>
    <row r="18" s="2" customFormat="1" ht="15">
      <c r="E18" s="41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s="2" customFormat="1" ht="15">
      <c r="E33" s="4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5"/>
  <sheetViews>
    <sheetView showGridLines="0" view="pageBreakPreview" zoomScale="80" zoomScaleNormal="80" zoomScaleSheetLayoutView="80" zoomScalePageLayoutView="80" workbookViewId="0" topLeftCell="A4">
      <selection activeCell="K10" sqref="K10"/>
    </sheetView>
  </sheetViews>
  <sheetFormatPr defaultColWidth="9.00390625" defaultRowHeight="12.75"/>
  <cols>
    <col min="1" max="1" width="5.125" style="1" customWidth="1"/>
    <col min="2" max="2" width="18.87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SUM(N11:N11)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91</v>
      </c>
      <c r="E10" s="36" t="s">
        <v>93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167</v>
      </c>
      <c r="C11" s="37" t="s">
        <v>95</v>
      </c>
      <c r="D11" s="37" t="s">
        <v>168</v>
      </c>
      <c r="E11" s="38">
        <v>360</v>
      </c>
      <c r="F11" s="14" t="s">
        <v>68</v>
      </c>
      <c r="G11" s="15" t="s">
        <v>81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5">
      <c r="A12" s="9"/>
      <c r="B12" s="44"/>
      <c r="C12" s="44"/>
      <c r="D12" s="44"/>
      <c r="E12" s="86"/>
      <c r="F12" s="9"/>
      <c r="G12" s="46"/>
      <c r="H12" s="46"/>
      <c r="I12" s="46"/>
      <c r="J12" s="47"/>
      <c r="K12" s="46"/>
      <c r="L12" s="46"/>
      <c r="M12" s="46"/>
      <c r="N12" s="48"/>
    </row>
    <row r="13" spans="2:17" ht="21" customHeight="1">
      <c r="B13" s="151" t="s">
        <v>136</v>
      </c>
      <c r="C13" s="151"/>
      <c r="D13" s="151"/>
      <c r="E13" s="151"/>
      <c r="F13" s="151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3"/>
  <sheetViews>
    <sheetView showGridLines="0" view="pageBreakPreview" zoomScale="80" zoomScaleNormal="80" zoomScaleSheetLayoutView="80" zoomScalePageLayoutView="80" workbookViewId="0" topLeftCell="A1">
      <selection activeCell="B15" sqref="B15:G15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11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SUM(N11:N13)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91</v>
      </c>
      <c r="E10" s="36" t="s">
        <v>176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175</v>
      </c>
      <c r="C11" s="37" t="s">
        <v>169</v>
      </c>
      <c r="D11" s="37" t="s">
        <v>170</v>
      </c>
      <c r="E11" s="38">
        <v>20</v>
      </c>
      <c r="F11" s="14" t="s">
        <v>101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4</v>
      </c>
      <c r="B12" s="37" t="s">
        <v>175</v>
      </c>
      <c r="C12" s="37" t="s">
        <v>171</v>
      </c>
      <c r="D12" s="37" t="s">
        <v>170</v>
      </c>
      <c r="E12" s="38">
        <v>20</v>
      </c>
      <c r="F12" s="14" t="s">
        <v>101</v>
      </c>
      <c r="G12" s="15" t="s">
        <v>81</v>
      </c>
      <c r="H12" s="68"/>
      <c r="I12" s="68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5</v>
      </c>
      <c r="B13" s="37" t="s">
        <v>175</v>
      </c>
      <c r="C13" s="37" t="s">
        <v>172</v>
      </c>
      <c r="D13" s="37" t="s">
        <v>170</v>
      </c>
      <c r="E13" s="38">
        <v>100</v>
      </c>
      <c r="F13" s="14" t="s">
        <v>101</v>
      </c>
      <c r="G13" s="15" t="s">
        <v>81</v>
      </c>
      <c r="H13" s="68"/>
      <c r="I13" s="68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ht="15">
      <c r="Q14" s="1"/>
    </row>
    <row r="15" spans="2:17" ht="17.25" customHeight="1">
      <c r="B15" s="147" t="s">
        <v>174</v>
      </c>
      <c r="C15" s="147"/>
      <c r="D15" s="147"/>
      <c r="E15" s="147"/>
      <c r="F15" s="147"/>
      <c r="G15" s="147"/>
      <c r="Q15" s="1"/>
    </row>
    <row r="16" spans="2:17" ht="15">
      <c r="B16" s="151" t="s">
        <v>173</v>
      </c>
      <c r="C16" s="151"/>
      <c r="D16" s="151"/>
      <c r="E16" s="151"/>
      <c r="F16" s="151"/>
      <c r="G16" s="2"/>
      <c r="H16" s="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</sheetData>
  <sheetProtection/>
  <mergeCells count="4">
    <mergeCell ref="G2:I2"/>
    <mergeCell ref="H6:I6"/>
    <mergeCell ref="B15:G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00390625" defaultRowHeight="12.75"/>
  <cols>
    <col min="1" max="1" width="5.125" style="1" customWidth="1"/>
    <col min="2" max="2" width="18.125" style="1" customWidth="1"/>
    <col min="3" max="3" width="16.125" style="1" customWidth="1"/>
    <col min="4" max="4" width="28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12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SUM(N11:N12)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92</v>
      </c>
      <c r="E10" s="36" t="s">
        <v>93</v>
      </c>
      <c r="F10" s="14"/>
      <c r="G10" s="5" t="str">
        <f>"Nazwa handlowa /
"&amp;C10&amp;" / 
"&amp;D10</f>
        <v>Nazwa handlowa /
Dawka / 
Postać/Opakowanie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4.25" customHeight="1">
      <c r="A11" s="87" t="s">
        <v>3</v>
      </c>
      <c r="B11" s="21" t="s">
        <v>179</v>
      </c>
      <c r="C11" s="21" t="s">
        <v>177</v>
      </c>
      <c r="D11" s="21" t="s">
        <v>118</v>
      </c>
      <c r="E11" s="89">
        <v>180</v>
      </c>
      <c r="F11" s="21" t="s">
        <v>68</v>
      </c>
      <c r="G11" s="15" t="s">
        <v>81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47.25" customHeight="1">
      <c r="A12" s="87" t="s">
        <v>4</v>
      </c>
      <c r="B12" s="21" t="s">
        <v>179</v>
      </c>
      <c r="C12" s="21" t="s">
        <v>94</v>
      </c>
      <c r="D12" s="21" t="s">
        <v>178</v>
      </c>
      <c r="E12" s="89">
        <v>50</v>
      </c>
      <c r="F12" s="21" t="s">
        <v>68</v>
      </c>
      <c r="G12" s="15" t="s">
        <v>81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ht="15">
      <c r="Q13" s="1"/>
    </row>
    <row r="14" spans="2:17" ht="15">
      <c r="B14" s="147" t="s">
        <v>174</v>
      </c>
      <c r="C14" s="147"/>
      <c r="D14" s="147"/>
      <c r="E14" s="147"/>
      <c r="F14" s="147"/>
      <c r="G14" s="147"/>
      <c r="H14" s="147"/>
      <c r="Q14" s="1"/>
    </row>
    <row r="15" spans="2:17" ht="15">
      <c r="B15" s="147" t="s">
        <v>108</v>
      </c>
      <c r="C15" s="147"/>
      <c r="D15" s="147"/>
      <c r="E15" s="147"/>
      <c r="F15" s="147"/>
      <c r="G15" s="147"/>
      <c r="Q15" s="1"/>
    </row>
    <row r="16" spans="2:17" ht="15">
      <c r="B16" s="2"/>
      <c r="Q16" s="1"/>
    </row>
    <row r="17" spans="2:17" ht="15">
      <c r="B17" s="2"/>
      <c r="Q17" s="1"/>
    </row>
    <row r="18" spans="2:17" ht="15">
      <c r="B18" s="2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64" ht="15">
      <c r="Q64" s="1"/>
    </row>
    <row r="65" ht="15">
      <c r="Q65" s="1"/>
    </row>
    <row r="66" ht="15">
      <c r="Q66" s="1"/>
    </row>
  </sheetData>
  <sheetProtection/>
  <mergeCells count="4">
    <mergeCell ref="G2:I2"/>
    <mergeCell ref="H6:I6"/>
    <mergeCell ref="B15:G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4"/>
  <sheetViews>
    <sheetView showGridLines="0" view="pageBreakPreview" zoomScale="80" zoomScaleNormal="80" zoomScaleSheetLayoutView="80" zoomScalePageLayoutView="80" workbookViewId="0" topLeftCell="A4">
      <selection activeCell="B15" sqref="B15:G15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13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SUM(N11:N13)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128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116</v>
      </c>
      <c r="B11" s="21" t="s">
        <v>180</v>
      </c>
      <c r="C11" s="21" t="s">
        <v>181</v>
      </c>
      <c r="D11" s="21" t="s">
        <v>182</v>
      </c>
      <c r="E11" s="89">
        <v>800</v>
      </c>
      <c r="F11" s="21" t="s">
        <v>68</v>
      </c>
      <c r="G11" s="15" t="s">
        <v>81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73.5" customHeight="1">
      <c r="A12" s="21" t="s">
        <v>112</v>
      </c>
      <c r="B12" s="21" t="s">
        <v>183</v>
      </c>
      <c r="C12" s="21" t="s">
        <v>184</v>
      </c>
      <c r="D12" s="21" t="s">
        <v>185</v>
      </c>
      <c r="E12" s="89">
        <v>60</v>
      </c>
      <c r="F12" s="21" t="s">
        <v>68</v>
      </c>
      <c r="G12" s="15" t="s">
        <v>81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45">
      <c r="A13" s="21" t="s">
        <v>120</v>
      </c>
      <c r="B13" s="37" t="s">
        <v>186</v>
      </c>
      <c r="C13" s="37" t="s">
        <v>119</v>
      </c>
      <c r="D13" s="37" t="s">
        <v>187</v>
      </c>
      <c r="E13" s="93">
        <v>10</v>
      </c>
      <c r="F13" s="21" t="s">
        <v>68</v>
      </c>
      <c r="G13" s="15" t="s">
        <v>81</v>
      </c>
      <c r="H13" s="68"/>
      <c r="I13" s="68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ht="15">
      <c r="Q14" s="1"/>
    </row>
    <row r="15" spans="2:17" ht="21" customHeight="1">
      <c r="B15" s="147" t="s">
        <v>188</v>
      </c>
      <c r="C15" s="147"/>
      <c r="D15" s="147"/>
      <c r="E15" s="147"/>
      <c r="F15" s="147"/>
      <c r="G15" s="147"/>
      <c r="Q15" s="1"/>
    </row>
    <row r="16" spans="2:17" ht="21" customHeight="1">
      <c r="B16" s="147"/>
      <c r="C16" s="147"/>
      <c r="D16" s="147"/>
      <c r="E16" s="147"/>
      <c r="F16" s="147"/>
      <c r="G16" s="147"/>
      <c r="Q16" s="1"/>
    </row>
    <row r="17" spans="2:17" ht="20.25" customHeight="1">
      <c r="B17" s="147"/>
      <c r="C17" s="147"/>
      <c r="D17" s="147"/>
      <c r="E17" s="147"/>
      <c r="F17" s="147"/>
      <c r="G17" s="147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</sheetData>
  <sheetProtection/>
  <mergeCells count="5">
    <mergeCell ref="G2:I2"/>
    <mergeCell ref="H6:I6"/>
    <mergeCell ref="B15:G15"/>
    <mergeCell ref="B16:G16"/>
    <mergeCell ref="B17:G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9"/>
  <sheetViews>
    <sheetView showGridLines="0" view="pageBreakPreview" zoomScale="80" zoomScaleNormal="80" zoomScaleSheetLayoutView="80" zoomScalePageLayoutView="80" workbookViewId="0" topLeftCell="A1">
      <selection activeCell="H37" sqref="H37"/>
    </sheetView>
  </sheetViews>
  <sheetFormatPr defaultColWidth="9.00390625" defaultRowHeight="12.75"/>
  <cols>
    <col min="1" max="1" width="5.125" style="1" customWidth="1"/>
    <col min="2" max="2" width="22.875" style="1" customWidth="1"/>
    <col min="3" max="3" width="12.25390625" style="1" customWidth="1"/>
    <col min="4" max="4" width="26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14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SUM(N11:N12)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89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116</v>
      </c>
      <c r="B11" s="21" t="s">
        <v>191</v>
      </c>
      <c r="C11" s="21" t="s">
        <v>189</v>
      </c>
      <c r="D11" s="21" t="s">
        <v>98</v>
      </c>
      <c r="E11" s="89">
        <v>250</v>
      </c>
      <c r="F11" s="21" t="s">
        <v>68</v>
      </c>
      <c r="G11" s="15" t="s">
        <v>81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64.5" customHeight="1">
      <c r="A12" s="21" t="s">
        <v>112</v>
      </c>
      <c r="B12" s="37" t="s">
        <v>191</v>
      </c>
      <c r="C12" s="37" t="s">
        <v>190</v>
      </c>
      <c r="D12" s="37" t="s">
        <v>98</v>
      </c>
      <c r="E12" s="93">
        <v>300</v>
      </c>
      <c r="F12" s="21" t="s">
        <v>68</v>
      </c>
      <c r="G12" s="15" t="s">
        <v>81</v>
      </c>
      <c r="H12" s="68"/>
      <c r="I12" s="68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17" ht="21" customHeight="1">
      <c r="B14" s="147" t="s">
        <v>108</v>
      </c>
      <c r="C14" s="147"/>
      <c r="D14" s="147"/>
      <c r="E14" s="147"/>
      <c r="F14" s="147"/>
      <c r="G14" s="147"/>
      <c r="H14" s="147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</sheetData>
  <sheetProtection/>
  <mergeCells count="3">
    <mergeCell ref="G2:I2"/>
    <mergeCell ref="H6:I6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2"/>
  <sheetViews>
    <sheetView showGridLines="0" view="pageBreakPreview" zoomScale="80" zoomScaleNormal="80" zoomScaleSheetLayoutView="80" zoomScalePageLayoutView="80" workbookViewId="0" topLeftCell="A3">
      <selection activeCell="F11" sqref="F11"/>
    </sheetView>
  </sheetViews>
  <sheetFormatPr defaultColWidth="9.00390625" defaultRowHeight="12.75"/>
  <cols>
    <col min="1" max="1" width="5.125" style="1" customWidth="1"/>
    <col min="2" max="2" width="24.125" style="1" customWidth="1"/>
    <col min="3" max="3" width="14.75390625" style="1" customWidth="1"/>
    <col min="4" max="4" width="26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SUM(N11:N11)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91</v>
      </c>
      <c r="E10" s="36" t="s">
        <v>89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5.75" customHeight="1">
      <c r="A11" s="21" t="s">
        <v>3</v>
      </c>
      <c r="B11" s="37" t="s">
        <v>192</v>
      </c>
      <c r="C11" s="37" t="s">
        <v>193</v>
      </c>
      <c r="D11" s="37" t="s">
        <v>194</v>
      </c>
      <c r="E11" s="38">
        <v>900</v>
      </c>
      <c r="F11" s="98" t="s">
        <v>68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2.5" customHeight="1">
      <c r="B13" s="147"/>
      <c r="C13" s="147"/>
      <c r="D13" s="147"/>
      <c r="E13" s="147"/>
      <c r="F13" s="147"/>
      <c r="G13" s="147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view="pageBreakPreview" zoomScale="80" zoomScaleNormal="80" zoomScaleSheetLayoutView="80" zoomScalePageLayoutView="80" workbookViewId="0" topLeftCell="A4">
      <selection activeCell="E14" sqref="E14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24.75390625" style="1" customWidth="1"/>
    <col min="4" max="4" width="28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16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SUM(N11:N12)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6.75" customHeight="1">
      <c r="A10" s="5" t="s">
        <v>65</v>
      </c>
      <c r="B10" s="5" t="s">
        <v>16</v>
      </c>
      <c r="C10" s="5" t="s">
        <v>17</v>
      </c>
      <c r="D10" s="5" t="s">
        <v>91</v>
      </c>
      <c r="E10" s="36" t="s">
        <v>89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9.5" customHeight="1">
      <c r="A11" s="21" t="s">
        <v>3</v>
      </c>
      <c r="B11" s="42" t="s">
        <v>315</v>
      </c>
      <c r="C11" s="37" t="s">
        <v>195</v>
      </c>
      <c r="D11" s="37" t="s">
        <v>196</v>
      </c>
      <c r="E11" s="38">
        <v>200</v>
      </c>
      <c r="F11" s="14" t="s">
        <v>68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84.75" customHeight="1">
      <c r="A12" s="21" t="s">
        <v>4</v>
      </c>
      <c r="B12" s="42" t="s">
        <v>315</v>
      </c>
      <c r="C12" s="37" t="s">
        <v>197</v>
      </c>
      <c r="D12" s="37" t="s">
        <v>198</v>
      </c>
      <c r="E12" s="38">
        <v>200</v>
      </c>
      <c r="F12" s="14" t="s">
        <v>68</v>
      </c>
      <c r="G12" s="15" t="s">
        <v>81</v>
      </c>
      <c r="H12" s="68"/>
      <c r="I12" s="68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17" ht="30" customHeight="1">
      <c r="B13" s="153" t="s">
        <v>108</v>
      </c>
      <c r="C13" s="153"/>
      <c r="D13" s="153"/>
      <c r="E13" s="153"/>
      <c r="F13" s="153"/>
      <c r="G13" s="153"/>
      <c r="H13" s="153"/>
      <c r="I13" s="153"/>
      <c r="J13" s="153"/>
      <c r="K13" s="153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3">
    <mergeCell ref="G2:I2"/>
    <mergeCell ref="H6:I6"/>
    <mergeCell ref="B13:K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3"/>
  <sheetViews>
    <sheetView showGridLines="0" view="pageBreakPreview" zoomScale="80" zoomScaleNormal="80" zoomScaleSheetLayoutView="80" zoomScalePageLayoutView="80" workbookViewId="0" topLeftCell="A1">
      <selection activeCell="B12" sqref="B12"/>
    </sheetView>
  </sheetViews>
  <sheetFormatPr defaultColWidth="9.00390625" defaultRowHeight="12.75"/>
  <cols>
    <col min="1" max="1" width="5.125" style="1" customWidth="1"/>
    <col min="2" max="2" width="22.375" style="1" customWidth="1"/>
    <col min="3" max="3" width="18.125" style="1" customWidth="1"/>
    <col min="4" max="4" width="30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17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SUM(N11:N12)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111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111</v>
      </c>
      <c r="F10" s="14"/>
      <c r="G10" s="5" t="str">
        <f>"Nazwa handlowa /
"&amp;C10&amp;" / 
"&amp;D10</f>
        <v>Nazwa handlowa /
Dawka / 
Postać /Opakowanie</v>
      </c>
      <c r="H10" s="5" t="s">
        <v>110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8" customHeight="1">
      <c r="A11" s="21" t="s">
        <v>3</v>
      </c>
      <c r="B11" s="37" t="s">
        <v>201</v>
      </c>
      <c r="C11" s="37" t="s">
        <v>199</v>
      </c>
      <c r="D11" s="37" t="s">
        <v>97</v>
      </c>
      <c r="E11" s="38">
        <v>100</v>
      </c>
      <c r="F11" s="14" t="s">
        <v>101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5">
      <c r="A12" s="21" t="s">
        <v>4</v>
      </c>
      <c r="B12" s="21" t="s">
        <v>201</v>
      </c>
      <c r="C12" s="21" t="s">
        <v>200</v>
      </c>
      <c r="D12" s="21" t="s">
        <v>97</v>
      </c>
      <c r="E12" s="92">
        <v>60</v>
      </c>
      <c r="F12" s="14" t="s">
        <v>101</v>
      </c>
      <c r="G12" s="15" t="s">
        <v>81</v>
      </c>
      <c r="H12" s="69"/>
      <c r="I12" s="69"/>
      <c r="J12" s="21"/>
      <c r="K12" s="21"/>
      <c r="L12" s="15" t="str">
        <f>IF(K12=0,"0,00",IF(K12&gt;0,ROUND(E12/K12,2)))</f>
        <v>0,00</v>
      </c>
      <c r="M12" s="21"/>
      <c r="N12" s="17">
        <f>ROUND(L12*ROUND(M12,2),2)</f>
        <v>0</v>
      </c>
      <c r="Q12" s="1"/>
    </row>
    <row r="13" ht="15">
      <c r="Q13" s="1"/>
    </row>
    <row r="14" spans="2:17" ht="15">
      <c r="B14" s="147" t="s">
        <v>174</v>
      </c>
      <c r="C14" s="147"/>
      <c r="D14" s="147"/>
      <c r="E14" s="147"/>
      <c r="F14" s="147"/>
      <c r="G14" s="147"/>
      <c r="H14" s="147"/>
      <c r="I14" s="147"/>
      <c r="Q14" s="1"/>
    </row>
    <row r="15" spans="2:17" ht="21.75" customHeight="1">
      <c r="B15" s="147" t="s">
        <v>108</v>
      </c>
      <c r="C15" s="147"/>
      <c r="D15" s="147"/>
      <c r="E15" s="147"/>
      <c r="F15" s="147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</sheetData>
  <sheetProtection/>
  <mergeCells count="4">
    <mergeCell ref="G2:I2"/>
    <mergeCell ref="H6:I6"/>
    <mergeCell ref="B15:F15"/>
    <mergeCell ref="B14:I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0" workbookViewId="0" topLeftCell="A1">
      <selection activeCell="L12" sqref="L12"/>
    </sheetView>
  </sheetViews>
  <sheetFormatPr defaultColWidth="9.00390625" defaultRowHeight="12.75"/>
  <cols>
    <col min="1" max="1" width="5.125" style="1" customWidth="1"/>
    <col min="2" max="2" width="17.875" style="1" customWidth="1"/>
    <col min="3" max="3" width="13.75390625" style="1" customWidth="1"/>
    <col min="4" max="4" width="20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18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SUM(N11:N12)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92</v>
      </c>
      <c r="E10" s="36" t="s">
        <v>111</v>
      </c>
      <c r="F10" s="14"/>
      <c r="G10" s="5" t="str">
        <f>"Nazwa handlowa /
"&amp;C10&amp;" / 
"&amp;D10</f>
        <v>Nazwa handlowa /
Dawka / 
Postać/Opakowanie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3</v>
      </c>
      <c r="B11" s="21" t="s">
        <v>205</v>
      </c>
      <c r="C11" s="21" t="s">
        <v>202</v>
      </c>
      <c r="D11" s="21" t="s">
        <v>203</v>
      </c>
      <c r="E11" s="89">
        <v>450</v>
      </c>
      <c r="F11" s="21" t="s">
        <v>101</v>
      </c>
      <c r="G11" s="15" t="s">
        <v>81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151.5" customHeight="1">
      <c r="A12" s="21" t="s">
        <v>112</v>
      </c>
      <c r="B12" s="21" t="s">
        <v>205</v>
      </c>
      <c r="C12" s="21" t="s">
        <v>204</v>
      </c>
      <c r="D12" s="21" t="s">
        <v>203</v>
      </c>
      <c r="E12" s="89">
        <v>400</v>
      </c>
      <c r="F12" s="21" t="s">
        <v>101</v>
      </c>
      <c r="G12" s="15" t="s">
        <v>334</v>
      </c>
      <c r="H12" s="62"/>
      <c r="I12" s="62"/>
      <c r="J12" s="115" t="s">
        <v>291</v>
      </c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ht="15">
      <c r="Q13" s="1"/>
    </row>
    <row r="14" spans="2:17" ht="15" customHeight="1">
      <c r="B14" s="147" t="s">
        <v>108</v>
      </c>
      <c r="C14" s="147"/>
      <c r="D14" s="147"/>
      <c r="E14" s="147"/>
      <c r="F14" s="147"/>
      <c r="G14" s="147"/>
      <c r="Q14" s="1"/>
    </row>
    <row r="15" spans="2:17" ht="15">
      <c r="B15" s="154" t="s">
        <v>174</v>
      </c>
      <c r="C15" s="154"/>
      <c r="D15" s="154"/>
      <c r="E15" s="154"/>
      <c r="F15" s="154"/>
      <c r="G15" s="15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66" ht="15">
      <c r="Q66" s="1"/>
    </row>
  </sheetData>
  <sheetProtection/>
  <mergeCells count="4">
    <mergeCell ref="B14:G14"/>
    <mergeCell ref="B15:G15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showGridLines="0" view="pageBreakPreview" zoomScale="80" zoomScaleNormal="80" zoomScaleSheetLayoutView="80" zoomScalePageLayoutView="85" workbookViewId="0" topLeftCell="A4">
      <selection activeCell="M11" sqref="M11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2" width="15.25390625" style="1" customWidth="1"/>
    <col min="13" max="13" width="17.8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DFP.271.74.2019.KK</v>
      </c>
      <c r="M1" s="39" t="s">
        <v>83</v>
      </c>
      <c r="R1" s="2"/>
      <c r="S1" s="2"/>
    </row>
    <row r="2" spans="7:9" ht="15">
      <c r="G2" s="147"/>
      <c r="H2" s="147"/>
      <c r="I2" s="147"/>
    </row>
    <row r="3" ht="15">
      <c r="M3" s="39" t="s">
        <v>90</v>
      </c>
    </row>
    <row r="4" spans="2:16" ht="1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148">
        <f>SUM(M11:M11)</f>
        <v>0</v>
      </c>
      <c r="I6" s="149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155</v>
      </c>
      <c r="F10" s="14"/>
      <c r="G10" s="5" t="s">
        <v>308</v>
      </c>
      <c r="H10" s="5" t="s">
        <v>84</v>
      </c>
      <c r="I10" s="5" t="s">
        <v>16</v>
      </c>
      <c r="J10" s="5" t="s">
        <v>85</v>
      </c>
      <c r="K10" s="5" t="s">
        <v>289</v>
      </c>
      <c r="L10" s="5" t="s">
        <v>290</v>
      </c>
      <c r="M10" s="5" t="s">
        <v>18</v>
      </c>
    </row>
    <row r="11" spans="1:13" ht="228.75" customHeight="1">
      <c r="A11" s="21" t="s">
        <v>3</v>
      </c>
      <c r="B11" s="37" t="s">
        <v>137</v>
      </c>
      <c r="C11" s="37" t="s">
        <v>134</v>
      </c>
      <c r="D11" s="42" t="s">
        <v>127</v>
      </c>
      <c r="E11" s="90">
        <v>2000</v>
      </c>
      <c r="F11" s="14" t="s">
        <v>138</v>
      </c>
      <c r="G11" s="15" t="s">
        <v>309</v>
      </c>
      <c r="H11" s="68"/>
      <c r="I11" s="68"/>
      <c r="J11" s="16" t="s">
        <v>310</v>
      </c>
      <c r="K11" s="15"/>
      <c r="L11" s="15"/>
      <c r="M11" s="17">
        <f>ROUND(K11*ROUND(L11,2),2)</f>
        <v>0</v>
      </c>
    </row>
    <row r="12" spans="1:16" ht="15">
      <c r="A12" s="9"/>
      <c r="B12" s="44"/>
      <c r="C12" s="44"/>
      <c r="D12" s="60"/>
      <c r="E12" s="67"/>
      <c r="F12" s="61"/>
      <c r="G12" s="46"/>
      <c r="H12" s="46"/>
      <c r="I12" s="46"/>
      <c r="J12" s="47"/>
      <c r="K12" s="46"/>
      <c r="L12" s="46"/>
      <c r="M12" s="48"/>
      <c r="P12" s="1"/>
    </row>
    <row r="13" spans="2:16" ht="21" customHeight="1">
      <c r="B13" s="151" t="s">
        <v>136</v>
      </c>
      <c r="C13" s="151"/>
      <c r="D13" s="151"/>
      <c r="E13" s="151"/>
      <c r="F13" s="151"/>
      <c r="P13" s="1"/>
    </row>
    <row r="14" spans="2:16" ht="20.25" customHeight="1">
      <c r="B14" s="97" t="s">
        <v>135</v>
      </c>
      <c r="C14" s="97"/>
      <c r="D14" s="97"/>
      <c r="E14" s="97"/>
      <c r="F14" s="97"/>
      <c r="P14" s="1"/>
    </row>
    <row r="15" spans="2:16" ht="20.25" customHeight="1">
      <c r="B15" s="141"/>
      <c r="C15" s="150"/>
      <c r="D15" s="150"/>
      <c r="E15" s="150"/>
      <c r="F15" s="150"/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7"/>
  <sheetViews>
    <sheetView showGridLines="0" view="pageBreakPreview" zoomScale="80" zoomScaleNormal="80" zoomScaleSheetLayoutView="80" zoomScalePageLayoutView="80" workbookViewId="0" topLeftCell="A4">
      <selection activeCell="G11" sqref="G11"/>
    </sheetView>
  </sheetViews>
  <sheetFormatPr defaultColWidth="9.00390625" defaultRowHeight="12.75"/>
  <cols>
    <col min="1" max="1" width="5.125" style="1" customWidth="1"/>
    <col min="2" max="2" width="21.375" style="1" customWidth="1"/>
    <col min="3" max="3" width="17.375" style="1" customWidth="1"/>
    <col min="4" max="4" width="26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19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SUM(N11:N11)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111</v>
      </c>
      <c r="F10" s="14"/>
      <c r="G10" s="5" t="str">
        <f>"Nazwa handlowa /
"&amp;C10&amp;" / 
"&amp;D10</f>
        <v>Nazwa handlowa /
Dawka / 
Postać /Opakowanie</v>
      </c>
      <c r="H10" s="5" t="s">
        <v>99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4.75" customHeight="1">
      <c r="A11" s="21" t="s">
        <v>3</v>
      </c>
      <c r="B11" s="21" t="s">
        <v>208</v>
      </c>
      <c r="C11" s="21" t="s">
        <v>206</v>
      </c>
      <c r="D11" s="21" t="s">
        <v>207</v>
      </c>
      <c r="E11" s="89">
        <v>250</v>
      </c>
      <c r="F11" s="21" t="s">
        <v>101</v>
      </c>
      <c r="G11" s="15" t="s">
        <v>81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7" ht="15">
      <c r="A12" s="9"/>
      <c r="B12" s="44"/>
      <c r="C12" s="44"/>
      <c r="D12" s="44"/>
      <c r="E12" s="45"/>
      <c r="F12" s="9"/>
      <c r="G12" s="46"/>
      <c r="H12" s="46"/>
      <c r="I12" s="46"/>
      <c r="J12" s="47"/>
      <c r="K12" s="46"/>
      <c r="L12" s="46"/>
      <c r="M12" s="46"/>
      <c r="N12" s="48"/>
      <c r="Q12" s="1"/>
    </row>
    <row r="13" spans="1:17" ht="15">
      <c r="A13" s="9"/>
      <c r="B13" s="155" t="s">
        <v>142</v>
      </c>
      <c r="C13" s="155"/>
      <c r="D13" s="155"/>
      <c r="E13" s="155"/>
      <c r="F13" s="155"/>
      <c r="G13" s="155"/>
      <c r="H13" s="155"/>
      <c r="I13" s="46"/>
      <c r="J13" s="47"/>
      <c r="K13" s="46"/>
      <c r="L13" s="46"/>
      <c r="M13" s="46"/>
      <c r="N13" s="48"/>
      <c r="Q13" s="1"/>
    </row>
    <row r="14" spans="1:17" ht="15">
      <c r="A14" s="9"/>
      <c r="B14" s="44"/>
      <c r="C14" s="44"/>
      <c r="D14" s="44"/>
      <c r="E14" s="45"/>
      <c r="F14" s="9"/>
      <c r="G14" s="46"/>
      <c r="H14" s="46"/>
      <c r="I14" s="46"/>
      <c r="J14" s="47"/>
      <c r="K14" s="46"/>
      <c r="L14" s="46"/>
      <c r="M14" s="46"/>
      <c r="N14" s="48"/>
      <c r="Q14" s="1"/>
    </row>
    <row r="15" spans="1:17" ht="15">
      <c r="A15" s="9"/>
      <c r="B15" s="44"/>
      <c r="C15" s="44"/>
      <c r="D15" s="44"/>
      <c r="E15" s="45"/>
      <c r="F15" s="9"/>
      <c r="G15" s="46"/>
      <c r="H15" s="46"/>
      <c r="I15" s="46"/>
      <c r="J15" s="47"/>
      <c r="K15" s="46"/>
      <c r="L15" s="46"/>
      <c r="M15" s="46"/>
      <c r="N15" s="48"/>
      <c r="Q15" s="1"/>
    </row>
    <row r="16" spans="1:17" ht="15">
      <c r="A16" s="9"/>
      <c r="B16" s="44"/>
      <c r="C16" s="44"/>
      <c r="D16" s="44"/>
      <c r="E16" s="45"/>
      <c r="F16" s="9"/>
      <c r="G16" s="46"/>
      <c r="H16" s="46"/>
      <c r="I16" s="46"/>
      <c r="J16" s="47"/>
      <c r="K16" s="46"/>
      <c r="L16" s="46"/>
      <c r="M16" s="46"/>
      <c r="N16" s="48"/>
      <c r="Q16" s="1"/>
    </row>
    <row r="17" spans="1:17" ht="15">
      <c r="A17" s="9"/>
      <c r="B17" s="44"/>
      <c r="C17" s="44"/>
      <c r="D17" s="44"/>
      <c r="E17" s="45"/>
      <c r="F17" s="9"/>
      <c r="G17" s="46"/>
      <c r="H17" s="46"/>
      <c r="I17" s="46"/>
      <c r="J17" s="47"/>
      <c r="K17" s="46"/>
      <c r="L17" s="46"/>
      <c r="M17" s="46"/>
      <c r="N17" s="48"/>
      <c r="Q17" s="1"/>
    </row>
    <row r="18" spans="1:17" ht="15">
      <c r="A18" s="9"/>
      <c r="B18" s="44"/>
      <c r="C18" s="44"/>
      <c r="D18" s="44"/>
      <c r="E18" s="45"/>
      <c r="F18" s="9"/>
      <c r="G18" s="46"/>
      <c r="H18" s="46"/>
      <c r="I18" s="46"/>
      <c r="J18" s="47"/>
      <c r="K18" s="46"/>
      <c r="L18" s="46"/>
      <c r="M18" s="46"/>
      <c r="N18" s="48"/>
      <c r="Q18" s="1"/>
    </row>
    <row r="19" spans="1:17" ht="15">
      <c r="A19" s="9"/>
      <c r="B19" s="44"/>
      <c r="C19" s="44"/>
      <c r="D19" s="44"/>
      <c r="E19" s="45"/>
      <c r="F19" s="9"/>
      <c r="G19" s="46"/>
      <c r="H19" s="46"/>
      <c r="I19" s="46"/>
      <c r="J19" s="47"/>
      <c r="K19" s="46"/>
      <c r="L19" s="46"/>
      <c r="M19" s="46"/>
      <c r="N19" s="48"/>
      <c r="Q19" s="1"/>
    </row>
    <row r="20" spans="1:17" ht="15">
      <c r="A20" s="9"/>
      <c r="B20" s="44"/>
      <c r="C20" s="44"/>
      <c r="D20" s="44"/>
      <c r="E20" s="45"/>
      <c r="F20" s="9"/>
      <c r="G20" s="46"/>
      <c r="H20" s="46"/>
      <c r="I20" s="46"/>
      <c r="J20" s="47"/>
      <c r="K20" s="46"/>
      <c r="L20" s="46"/>
      <c r="M20" s="46"/>
      <c r="N20" s="48"/>
      <c r="Q20" s="1"/>
    </row>
    <row r="21" spans="1:17" ht="15">
      <c r="A21" s="9"/>
      <c r="B21" s="44"/>
      <c r="C21" s="44"/>
      <c r="D21" s="44"/>
      <c r="E21" s="45"/>
      <c r="F21" s="9"/>
      <c r="G21" s="46"/>
      <c r="H21" s="46"/>
      <c r="I21" s="46"/>
      <c r="J21" s="47"/>
      <c r="K21" s="46"/>
      <c r="L21" s="46"/>
      <c r="M21" s="46"/>
      <c r="N21" s="48"/>
      <c r="Q21" s="1"/>
    </row>
    <row r="22" spans="1:17" ht="15">
      <c r="A22" s="9"/>
      <c r="B22" s="44"/>
      <c r="C22" s="44"/>
      <c r="D22" s="44"/>
      <c r="E22" s="45"/>
      <c r="F22" s="9"/>
      <c r="G22" s="46"/>
      <c r="H22" s="46"/>
      <c r="I22" s="46"/>
      <c r="J22" s="47"/>
      <c r="K22" s="46"/>
      <c r="L22" s="46"/>
      <c r="M22" s="46"/>
      <c r="N22" s="48"/>
      <c r="Q22" s="1"/>
    </row>
    <row r="23" spans="1:17" ht="15">
      <c r="A23" s="9"/>
      <c r="B23" s="44"/>
      <c r="C23" s="44"/>
      <c r="D23" s="44"/>
      <c r="E23" s="45"/>
      <c r="F23" s="9"/>
      <c r="G23" s="46"/>
      <c r="H23" s="46"/>
      <c r="I23" s="46"/>
      <c r="J23" s="47"/>
      <c r="K23" s="46"/>
      <c r="L23" s="46"/>
      <c r="M23" s="46"/>
      <c r="N23" s="48"/>
      <c r="Q23" s="1"/>
    </row>
    <row r="24" spans="1:17" ht="15">
      <c r="A24" s="9"/>
      <c r="B24" s="44"/>
      <c r="C24" s="44"/>
      <c r="D24" s="44"/>
      <c r="E24" s="45"/>
      <c r="F24" s="9"/>
      <c r="G24" s="46"/>
      <c r="H24" s="46"/>
      <c r="I24" s="46"/>
      <c r="J24" s="47"/>
      <c r="K24" s="46"/>
      <c r="L24" s="46"/>
      <c r="M24" s="46"/>
      <c r="N24" s="48"/>
      <c r="Q24" s="1"/>
    </row>
    <row r="25" spans="1:17" ht="15">
      <c r="A25" s="9"/>
      <c r="B25" s="44"/>
      <c r="C25" s="44"/>
      <c r="D25" s="44"/>
      <c r="E25" s="45"/>
      <c r="F25" s="9"/>
      <c r="G25" s="46"/>
      <c r="H25" s="46"/>
      <c r="I25" s="46"/>
      <c r="J25" s="47"/>
      <c r="K25" s="46"/>
      <c r="L25" s="46"/>
      <c r="M25" s="46"/>
      <c r="N25" s="48"/>
      <c r="Q25" s="1"/>
    </row>
    <row r="26" spans="1:17" ht="15">
      <c r="A26" s="9"/>
      <c r="B26" s="44"/>
      <c r="C26" s="44"/>
      <c r="D26" s="44"/>
      <c r="E26" s="45"/>
      <c r="F26" s="9"/>
      <c r="G26" s="46"/>
      <c r="H26" s="46"/>
      <c r="I26" s="46"/>
      <c r="J26" s="47"/>
      <c r="K26" s="46"/>
      <c r="L26" s="46"/>
      <c r="M26" s="46"/>
      <c r="N26" s="48"/>
      <c r="Q26" s="1"/>
    </row>
    <row r="27" spans="1:17" ht="15">
      <c r="A27" s="9"/>
      <c r="B27" s="44"/>
      <c r="C27" s="44"/>
      <c r="D27" s="44"/>
      <c r="E27" s="45"/>
      <c r="F27" s="9"/>
      <c r="G27" s="46"/>
      <c r="H27" s="46"/>
      <c r="I27" s="46"/>
      <c r="J27" s="47"/>
      <c r="K27" s="46"/>
      <c r="L27" s="46"/>
      <c r="M27" s="46"/>
      <c r="N27" s="48"/>
      <c r="Q27" s="1"/>
    </row>
    <row r="28" spans="1:17" ht="15">
      <c r="A28" s="9"/>
      <c r="B28" s="44"/>
      <c r="C28" s="44"/>
      <c r="D28" s="44"/>
      <c r="E28" s="45"/>
      <c r="F28" s="9"/>
      <c r="G28" s="46"/>
      <c r="H28" s="46"/>
      <c r="I28" s="46"/>
      <c r="J28" s="47"/>
      <c r="K28" s="46"/>
      <c r="L28" s="46"/>
      <c r="M28" s="46"/>
      <c r="N28" s="48"/>
      <c r="Q28" s="1"/>
    </row>
    <row r="29" spans="1:17" ht="15">
      <c r="A29" s="9"/>
      <c r="B29" s="44"/>
      <c r="C29" s="44"/>
      <c r="D29" s="44"/>
      <c r="E29" s="45"/>
      <c r="F29" s="9"/>
      <c r="G29" s="46"/>
      <c r="H29" s="46"/>
      <c r="I29" s="46"/>
      <c r="J29" s="47"/>
      <c r="K29" s="46"/>
      <c r="L29" s="46"/>
      <c r="M29" s="46"/>
      <c r="N29" s="48"/>
      <c r="Q29" s="1"/>
    </row>
    <row r="30" spans="1:17" ht="15">
      <c r="A30" s="9"/>
      <c r="B30" s="44"/>
      <c r="C30" s="44"/>
      <c r="D30" s="44"/>
      <c r="E30" s="45"/>
      <c r="F30" s="9"/>
      <c r="G30" s="46"/>
      <c r="H30" s="46"/>
      <c r="I30" s="46"/>
      <c r="J30" s="47"/>
      <c r="K30" s="46"/>
      <c r="L30" s="46"/>
      <c r="M30" s="46"/>
      <c r="N30" s="48"/>
      <c r="Q30" s="1"/>
    </row>
    <row r="31" spans="1:17" ht="15">
      <c r="A31" s="9"/>
      <c r="B31" s="44"/>
      <c r="C31" s="44"/>
      <c r="D31" s="44"/>
      <c r="E31" s="45"/>
      <c r="F31" s="9"/>
      <c r="G31" s="46"/>
      <c r="H31" s="46"/>
      <c r="I31" s="46"/>
      <c r="J31" s="47"/>
      <c r="K31" s="46"/>
      <c r="L31" s="46"/>
      <c r="M31" s="46"/>
      <c r="N31" s="48"/>
      <c r="Q31" s="1"/>
    </row>
    <row r="32" spans="1:17" ht="15">
      <c r="A32" s="9"/>
      <c r="B32" s="44"/>
      <c r="C32" s="44"/>
      <c r="D32" s="44"/>
      <c r="E32" s="45"/>
      <c r="F32" s="9"/>
      <c r="G32" s="46"/>
      <c r="H32" s="46"/>
      <c r="I32" s="46"/>
      <c r="J32" s="47"/>
      <c r="K32" s="46"/>
      <c r="L32" s="46"/>
      <c r="M32" s="46"/>
      <c r="N32" s="48"/>
      <c r="Q32" s="1"/>
    </row>
    <row r="33" spans="1:17" ht="14.25" customHeight="1">
      <c r="A33" s="9"/>
      <c r="B33" s="44"/>
      <c r="C33" s="44"/>
      <c r="D33" s="44"/>
      <c r="E33" s="45"/>
      <c r="F33" s="9"/>
      <c r="G33" s="46"/>
      <c r="H33" s="46"/>
      <c r="I33" s="46"/>
      <c r="J33" s="47"/>
      <c r="K33" s="46"/>
      <c r="L33" s="46"/>
      <c r="M33" s="46"/>
      <c r="N33" s="48"/>
      <c r="Q33" s="1"/>
    </row>
    <row r="34" ht="15">
      <c r="Q34" s="1"/>
    </row>
    <row r="35" ht="15">
      <c r="Q35" s="1"/>
    </row>
    <row r="36" spans="2:17" ht="15">
      <c r="B36" s="2"/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1"/>
  <sheetViews>
    <sheetView showGridLines="0" view="pageBreakPreview" zoomScale="80" zoomScaleNormal="80" zoomScaleSheetLayoutView="80" zoomScalePageLayoutView="80" workbookViewId="0" topLeftCell="A1">
      <selection activeCell="K10" sqref="K10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9.25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20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SUM(N11:N11)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111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81" customHeight="1">
      <c r="A11" s="49" t="s">
        <v>3</v>
      </c>
      <c r="B11" s="49" t="s">
        <v>209</v>
      </c>
      <c r="C11" s="49" t="s">
        <v>210</v>
      </c>
      <c r="D11" s="49" t="s">
        <v>211</v>
      </c>
      <c r="E11" s="95">
        <v>1300</v>
      </c>
      <c r="F11" s="49" t="s">
        <v>101</v>
      </c>
      <c r="G11" s="51" t="s">
        <v>81</v>
      </c>
      <c r="H11" s="94"/>
      <c r="I11" s="94"/>
      <c r="J11" s="94"/>
      <c r="K11" s="94"/>
      <c r="L11" s="51" t="str">
        <f>IF(K11=0,"0,00",IF(K11&gt;0,ROUND(E11/K11,2)))</f>
        <v>0,00</v>
      </c>
      <c r="M11" s="94"/>
      <c r="N11" s="53">
        <f>ROUND(L11*ROUND(M11,2),2)</f>
        <v>0</v>
      </c>
    </row>
    <row r="12" spans="1:14" ht="34.5" customHeight="1">
      <c r="A12" s="54"/>
      <c r="B12" s="156" t="s">
        <v>142</v>
      </c>
      <c r="C12" s="156"/>
      <c r="D12" s="156"/>
      <c r="E12" s="156"/>
      <c r="F12" s="156"/>
      <c r="G12" s="156"/>
      <c r="H12" s="55"/>
      <c r="I12" s="57"/>
      <c r="J12" s="58"/>
      <c r="K12" s="57"/>
      <c r="L12" s="57"/>
      <c r="M12" s="57"/>
      <c r="N12" s="59"/>
    </row>
    <row r="13" spans="2:17" ht="81.75" customHeight="1">
      <c r="B13" s="147"/>
      <c r="C13" s="147"/>
      <c r="D13" s="147"/>
      <c r="E13" s="147"/>
      <c r="F13" s="147"/>
      <c r="G13" s="147"/>
      <c r="Q13" s="1"/>
    </row>
    <row r="14" ht="15">
      <c r="Q14" s="1"/>
    </row>
    <row r="15" spans="2:17" ht="15">
      <c r="B15" s="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</sheetData>
  <sheetProtection/>
  <mergeCells count="4">
    <mergeCell ref="G2:I2"/>
    <mergeCell ref="H6:I6"/>
    <mergeCell ref="B13:G13"/>
    <mergeCell ref="B12:G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4"/>
  <sheetViews>
    <sheetView showGridLines="0" view="pageBreakPreview" zoomScale="80" zoomScaleNormal="80" zoomScaleSheetLayoutView="80" zoomScalePageLayoutView="80" workbookViewId="0" topLeftCell="A1">
      <selection activeCell="L10" sqref="L10"/>
    </sheetView>
  </sheetViews>
  <sheetFormatPr defaultColWidth="9.00390625" defaultRowHeight="12.75"/>
  <cols>
    <col min="1" max="1" width="5.125" style="1" customWidth="1"/>
    <col min="2" max="2" width="23.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1" width="2.875" style="1" hidden="1" customWidth="1"/>
    <col min="12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21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SUM(N11:N11)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4.25" customHeight="1">
      <c r="A10" s="5" t="s">
        <v>65</v>
      </c>
      <c r="B10" s="5" t="s">
        <v>16</v>
      </c>
      <c r="C10" s="5" t="s">
        <v>17</v>
      </c>
      <c r="D10" s="5" t="s">
        <v>91</v>
      </c>
      <c r="E10" s="36" t="s">
        <v>111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/>
      <c r="L10" s="5" t="s">
        <v>114</v>
      </c>
      <c r="M10" s="5" t="s">
        <v>115</v>
      </c>
      <c r="N10" s="5" t="s">
        <v>18</v>
      </c>
    </row>
    <row r="11" spans="1:14" s="4" customFormat="1" ht="46.5" customHeight="1">
      <c r="A11" s="49" t="s">
        <v>3</v>
      </c>
      <c r="B11" s="49" t="s">
        <v>212</v>
      </c>
      <c r="C11" s="49" t="s">
        <v>213</v>
      </c>
      <c r="D11" s="49" t="s">
        <v>214</v>
      </c>
      <c r="E11" s="95">
        <v>100</v>
      </c>
      <c r="F11" s="49" t="s">
        <v>101</v>
      </c>
      <c r="G11" s="51" t="s">
        <v>81</v>
      </c>
      <c r="H11" s="94"/>
      <c r="I11" s="94"/>
      <c r="J11" s="94"/>
      <c r="K11" s="94"/>
      <c r="L11" s="49" t="str">
        <f>IF(K11=0,"0,00",IF(K11&gt;0,ROUND(E11/K11,2)))</f>
        <v>0,00</v>
      </c>
      <c r="M11" s="94"/>
      <c r="N11" s="53">
        <f>ROUND(L11*ROUND(M11,2),2)</f>
        <v>0</v>
      </c>
    </row>
    <row r="12" spans="1:14" ht="15">
      <c r="A12" s="54"/>
      <c r="B12" s="55"/>
      <c r="C12" s="55"/>
      <c r="D12" s="55"/>
      <c r="E12" s="56"/>
      <c r="F12" s="54"/>
      <c r="G12" s="57"/>
      <c r="H12" s="57"/>
      <c r="I12" s="57"/>
      <c r="J12" s="58"/>
      <c r="K12" s="58"/>
      <c r="L12" s="57"/>
      <c r="M12" s="57"/>
      <c r="N12" s="59"/>
    </row>
    <row r="13" spans="1:17" ht="15">
      <c r="A13" s="9"/>
      <c r="B13" s="157" t="s">
        <v>215</v>
      </c>
      <c r="C13" s="157"/>
      <c r="D13" s="157"/>
      <c r="E13" s="157"/>
      <c r="F13" s="157"/>
      <c r="G13" s="157"/>
      <c r="H13" s="46"/>
      <c r="I13" s="46"/>
      <c r="J13" s="47"/>
      <c r="K13" s="47"/>
      <c r="L13" s="46"/>
      <c r="M13" s="46"/>
      <c r="N13" s="48"/>
      <c r="Q13" s="1"/>
    </row>
    <row r="14" spans="1:17" ht="15">
      <c r="A14" s="9"/>
      <c r="B14" s="44"/>
      <c r="C14" s="44"/>
      <c r="D14" s="44"/>
      <c r="E14" s="45"/>
      <c r="F14" s="9"/>
      <c r="G14" s="46"/>
      <c r="H14" s="46"/>
      <c r="I14" s="46"/>
      <c r="J14" s="47"/>
      <c r="K14" s="47"/>
      <c r="L14" s="46"/>
      <c r="M14" s="46"/>
      <c r="N14" s="48"/>
      <c r="Q14" s="1"/>
    </row>
    <row r="15" spans="1:17" ht="15">
      <c r="A15" s="9"/>
      <c r="B15" s="44"/>
      <c r="C15" s="44"/>
      <c r="D15" s="44"/>
      <c r="E15" s="45"/>
      <c r="F15" s="9"/>
      <c r="G15" s="46"/>
      <c r="H15" s="46"/>
      <c r="I15" s="46"/>
      <c r="J15" s="47"/>
      <c r="K15" s="47"/>
      <c r="L15" s="46"/>
      <c r="M15" s="46"/>
      <c r="N15" s="48"/>
      <c r="Q15" s="1"/>
    </row>
    <row r="16" spans="1:17" ht="15">
      <c r="A16" s="9"/>
      <c r="B16" s="44"/>
      <c r="C16" s="44"/>
      <c r="D16" s="44"/>
      <c r="E16" s="45"/>
      <c r="F16" s="9"/>
      <c r="G16" s="46"/>
      <c r="H16" s="46"/>
      <c r="I16" s="46"/>
      <c r="J16" s="47"/>
      <c r="K16" s="47"/>
      <c r="L16" s="46"/>
      <c r="M16" s="46"/>
      <c r="N16" s="48"/>
      <c r="Q16" s="1"/>
    </row>
    <row r="17" spans="1:17" ht="15">
      <c r="A17" s="9"/>
      <c r="B17" s="44"/>
      <c r="C17" s="44"/>
      <c r="D17" s="44"/>
      <c r="E17" s="45"/>
      <c r="F17" s="9"/>
      <c r="G17" s="46"/>
      <c r="H17" s="46"/>
      <c r="I17" s="46"/>
      <c r="J17" s="47"/>
      <c r="K17" s="47"/>
      <c r="L17" s="46"/>
      <c r="M17" s="46"/>
      <c r="N17" s="48"/>
      <c r="Q17" s="1"/>
    </row>
    <row r="18" spans="1:17" ht="15">
      <c r="A18" s="9"/>
      <c r="B18" s="44"/>
      <c r="C18" s="44"/>
      <c r="D18" s="44"/>
      <c r="E18" s="45"/>
      <c r="F18" s="9"/>
      <c r="G18" s="46"/>
      <c r="H18" s="46"/>
      <c r="I18" s="46"/>
      <c r="J18" s="47"/>
      <c r="K18" s="47"/>
      <c r="L18" s="46"/>
      <c r="M18" s="46"/>
      <c r="N18" s="48"/>
      <c r="Q18" s="1"/>
    </row>
    <row r="19" spans="1:17" ht="15">
      <c r="A19" s="9"/>
      <c r="B19" s="44"/>
      <c r="C19" s="44"/>
      <c r="D19" s="44"/>
      <c r="E19" s="45"/>
      <c r="F19" s="9"/>
      <c r="G19" s="46"/>
      <c r="H19" s="46"/>
      <c r="I19" s="46"/>
      <c r="J19" s="47"/>
      <c r="K19" s="47"/>
      <c r="L19" s="46"/>
      <c r="M19" s="46"/>
      <c r="N19" s="48"/>
      <c r="Q19" s="1"/>
    </row>
    <row r="20" spans="1:17" ht="15">
      <c r="A20" s="9"/>
      <c r="B20" s="44"/>
      <c r="C20" s="44"/>
      <c r="D20" s="44"/>
      <c r="E20" s="45"/>
      <c r="F20" s="9"/>
      <c r="G20" s="46"/>
      <c r="H20" s="46"/>
      <c r="I20" s="46"/>
      <c r="J20" s="47"/>
      <c r="K20" s="47"/>
      <c r="L20" s="46"/>
      <c r="M20" s="46"/>
      <c r="N20" s="48"/>
      <c r="Q20" s="1"/>
    </row>
    <row r="21" spans="1:17" ht="15">
      <c r="A21" s="9"/>
      <c r="B21" s="44"/>
      <c r="C21" s="44"/>
      <c r="D21" s="44"/>
      <c r="E21" s="45"/>
      <c r="F21" s="9"/>
      <c r="G21" s="46"/>
      <c r="H21" s="46"/>
      <c r="I21" s="46"/>
      <c r="J21" s="47"/>
      <c r="K21" s="47"/>
      <c r="L21" s="46"/>
      <c r="M21" s="46"/>
      <c r="N21" s="48"/>
      <c r="Q21" s="1"/>
    </row>
    <row r="22" spans="1:17" ht="15">
      <c r="A22" s="9"/>
      <c r="B22" s="44"/>
      <c r="C22" s="44"/>
      <c r="D22" s="44"/>
      <c r="E22" s="45"/>
      <c r="F22" s="9"/>
      <c r="G22" s="46"/>
      <c r="H22" s="46"/>
      <c r="I22" s="46"/>
      <c r="J22" s="47"/>
      <c r="K22" s="47"/>
      <c r="L22" s="46"/>
      <c r="M22" s="46"/>
      <c r="N22" s="48"/>
      <c r="Q22" s="1"/>
    </row>
    <row r="23" spans="1:17" ht="15">
      <c r="A23" s="9"/>
      <c r="B23" s="44"/>
      <c r="C23" s="44"/>
      <c r="D23" s="44"/>
      <c r="E23" s="45"/>
      <c r="F23" s="9"/>
      <c r="G23" s="46"/>
      <c r="H23" s="46"/>
      <c r="I23" s="46"/>
      <c r="J23" s="47"/>
      <c r="K23" s="47"/>
      <c r="L23" s="46"/>
      <c r="M23" s="46"/>
      <c r="N23" s="48"/>
      <c r="Q23" s="1"/>
    </row>
    <row r="24" spans="1:17" ht="15">
      <c r="A24" s="9"/>
      <c r="B24" s="44"/>
      <c r="C24" s="44"/>
      <c r="D24" s="44"/>
      <c r="E24" s="45"/>
      <c r="F24" s="9"/>
      <c r="G24" s="46"/>
      <c r="H24" s="46"/>
      <c r="I24" s="46"/>
      <c r="J24" s="47"/>
      <c r="K24" s="47"/>
      <c r="L24" s="46"/>
      <c r="M24" s="46"/>
      <c r="N24" s="48"/>
      <c r="Q24" s="1"/>
    </row>
    <row r="25" spans="1:17" ht="15">
      <c r="A25" s="9"/>
      <c r="B25" s="9"/>
      <c r="C25" s="9"/>
      <c r="D25" s="9"/>
      <c r="E25" s="19"/>
      <c r="F25" s="9"/>
      <c r="G25" s="9"/>
      <c r="H25" s="9"/>
      <c r="I25" s="9"/>
      <c r="J25" s="9"/>
      <c r="K25" s="9"/>
      <c r="L25" s="9"/>
      <c r="M25" s="9"/>
      <c r="N25" s="9"/>
      <c r="Q25" s="1"/>
    </row>
    <row r="26" spans="1:17" ht="15">
      <c r="A26" s="9"/>
      <c r="B26" s="9"/>
      <c r="C26" s="9"/>
      <c r="D26" s="9"/>
      <c r="E26" s="19"/>
      <c r="F26" s="9"/>
      <c r="G26" s="9"/>
      <c r="H26" s="9"/>
      <c r="I26" s="9"/>
      <c r="J26" s="9"/>
      <c r="K26" s="9"/>
      <c r="L26" s="9"/>
      <c r="M26" s="9"/>
      <c r="N26" s="9"/>
      <c r="Q26" s="1"/>
    </row>
    <row r="27" spans="2:17" ht="15">
      <c r="B27" s="43"/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0"/>
  <sheetViews>
    <sheetView showGridLines="0" view="pageBreakPreview" zoomScale="80" zoomScaleNormal="80" zoomScaleSheetLayoutView="8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18.25390625" style="1" customWidth="1"/>
    <col min="3" max="3" width="10.87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22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SUM(N11:N11)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111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49" t="s">
        <v>116</v>
      </c>
      <c r="B11" s="49" t="s">
        <v>330</v>
      </c>
      <c r="C11" s="49" t="s">
        <v>216</v>
      </c>
      <c r="D11" s="49" t="s">
        <v>217</v>
      </c>
      <c r="E11" s="95">
        <v>20</v>
      </c>
      <c r="F11" s="49" t="s">
        <v>101</v>
      </c>
      <c r="G11" s="51" t="s">
        <v>81</v>
      </c>
      <c r="H11" s="94"/>
      <c r="I11" s="94"/>
      <c r="J11" s="94"/>
      <c r="K11" s="94"/>
      <c r="L11" s="51" t="str">
        <f>IF(K11=0,"0,00",IF(K11&gt;0,ROUND(E11/K11,2)))</f>
        <v>0,00</v>
      </c>
      <c r="M11" s="94"/>
      <c r="N11" s="53">
        <f>ROUND(L11*ROUND(M11,2),2)</f>
        <v>0</v>
      </c>
    </row>
    <row r="12" spans="1:14" ht="15">
      <c r="A12" s="54"/>
      <c r="B12" s="55"/>
      <c r="C12" s="55"/>
      <c r="D12" s="55"/>
      <c r="E12" s="56"/>
      <c r="F12" s="54"/>
      <c r="G12" s="57"/>
      <c r="H12" s="57"/>
      <c r="I12" s="57"/>
      <c r="J12" s="58"/>
      <c r="K12" s="57"/>
      <c r="L12" s="57"/>
      <c r="M12" s="57"/>
      <c r="N12" s="59"/>
    </row>
    <row r="13" spans="1:17" ht="15">
      <c r="A13" s="9"/>
      <c r="B13" s="157" t="s">
        <v>215</v>
      </c>
      <c r="C13" s="157"/>
      <c r="D13" s="157"/>
      <c r="E13" s="157"/>
      <c r="F13" s="157"/>
      <c r="G13" s="157"/>
      <c r="H13" s="157"/>
      <c r="I13" s="46"/>
      <c r="J13" s="47"/>
      <c r="K13" s="46"/>
      <c r="L13" s="46"/>
      <c r="M13" s="46"/>
      <c r="N13" s="48"/>
      <c r="Q13" s="1"/>
    </row>
    <row r="14" spans="1:17" ht="15">
      <c r="A14" s="9"/>
      <c r="B14" s="44"/>
      <c r="C14" s="44"/>
      <c r="D14" s="44"/>
      <c r="E14" s="45"/>
      <c r="F14" s="9"/>
      <c r="G14" s="46"/>
      <c r="H14" s="46"/>
      <c r="I14" s="46"/>
      <c r="J14" s="47"/>
      <c r="K14" s="46"/>
      <c r="L14" s="46"/>
      <c r="M14" s="46"/>
      <c r="N14" s="48"/>
      <c r="Q14" s="1"/>
    </row>
    <row r="15" spans="1:17" ht="15">
      <c r="A15" s="9"/>
      <c r="B15" s="44"/>
      <c r="C15" s="44"/>
      <c r="D15" s="44"/>
      <c r="E15" s="45"/>
      <c r="F15" s="9"/>
      <c r="G15" s="46"/>
      <c r="H15" s="46"/>
      <c r="I15" s="46"/>
      <c r="J15" s="47"/>
      <c r="K15" s="46"/>
      <c r="L15" s="46"/>
      <c r="M15" s="46"/>
      <c r="N15" s="48"/>
      <c r="Q15" s="1"/>
    </row>
    <row r="16" spans="1:17" ht="15">
      <c r="A16" s="9"/>
      <c r="B16" s="60"/>
      <c r="C16" s="44"/>
      <c r="D16" s="44"/>
      <c r="E16" s="45"/>
      <c r="F16" s="9"/>
      <c r="G16" s="46"/>
      <c r="H16" s="46"/>
      <c r="I16" s="46"/>
      <c r="J16" s="47"/>
      <c r="K16" s="46"/>
      <c r="L16" s="46"/>
      <c r="M16" s="46"/>
      <c r="N16" s="48"/>
      <c r="Q16" s="1"/>
    </row>
    <row r="17" spans="1:17" ht="15">
      <c r="A17" s="9"/>
      <c r="B17" s="44"/>
      <c r="C17" s="44"/>
      <c r="D17" s="44"/>
      <c r="E17" s="45"/>
      <c r="F17" s="9"/>
      <c r="G17" s="46"/>
      <c r="H17" s="46"/>
      <c r="I17" s="46"/>
      <c r="J17" s="47"/>
      <c r="K17" s="46"/>
      <c r="L17" s="46"/>
      <c r="M17" s="46"/>
      <c r="N17" s="48"/>
      <c r="Q17" s="1"/>
    </row>
    <row r="18" ht="15">
      <c r="Q18" s="1"/>
    </row>
    <row r="19" ht="15">
      <c r="Q19" s="1"/>
    </row>
    <row r="20" spans="2:17" ht="15">
      <c r="B20" s="2"/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6"/>
  <sheetViews>
    <sheetView showGridLines="0" view="pageBreakPreview" zoomScale="80" zoomScaleNormal="80" zoomScaleSheetLayoutView="80" zoomScalePageLayoutView="80" workbookViewId="0" topLeftCell="A4">
      <selection activeCell="B15" sqref="B15:H15"/>
    </sheetView>
  </sheetViews>
  <sheetFormatPr defaultColWidth="9.00390625" defaultRowHeight="12.75"/>
  <cols>
    <col min="1" max="1" width="5.125" style="1" customWidth="1"/>
    <col min="2" max="2" width="17.625" style="1" customWidth="1"/>
    <col min="3" max="3" width="12.25390625" style="1" customWidth="1"/>
    <col min="4" max="4" width="21.75390625" style="1" customWidth="1"/>
    <col min="5" max="5" width="10.625" style="23" customWidth="1"/>
    <col min="6" max="6" width="13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23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SUM(N11:N13)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224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8.5" customHeight="1">
      <c r="A11" s="49" t="s">
        <v>116</v>
      </c>
      <c r="B11" s="49" t="s">
        <v>225</v>
      </c>
      <c r="C11" s="49" t="s">
        <v>218</v>
      </c>
      <c r="D11" s="49" t="s">
        <v>219</v>
      </c>
      <c r="E11" s="95">
        <v>20</v>
      </c>
      <c r="F11" s="49" t="s">
        <v>101</v>
      </c>
      <c r="G11" s="51" t="s">
        <v>81</v>
      </c>
      <c r="H11" s="94"/>
      <c r="I11" s="94"/>
      <c r="J11" s="94"/>
      <c r="K11" s="94"/>
      <c r="L11" s="51" t="str">
        <f>IF(K11=0,"0,00",IF(K11&gt;0,ROUND(E11/K11,2)))</f>
        <v>0,00</v>
      </c>
      <c r="M11" s="94"/>
      <c r="N11" s="53">
        <f>ROUND(L11*ROUND(M11,2),2)</f>
        <v>0</v>
      </c>
    </row>
    <row r="12" spans="1:14" s="4" customFormat="1" ht="58.5" customHeight="1">
      <c r="A12" s="49" t="s">
        <v>112</v>
      </c>
      <c r="B12" s="49" t="s">
        <v>225</v>
      </c>
      <c r="C12" s="49" t="s">
        <v>220</v>
      </c>
      <c r="D12" s="49" t="s">
        <v>221</v>
      </c>
      <c r="E12" s="95">
        <v>40</v>
      </c>
      <c r="F12" s="49" t="s">
        <v>101</v>
      </c>
      <c r="G12" s="51" t="s">
        <v>81</v>
      </c>
      <c r="H12" s="94"/>
      <c r="I12" s="94"/>
      <c r="J12" s="94"/>
      <c r="K12" s="94"/>
      <c r="L12" s="51" t="str">
        <f>IF(K12=0,"0,00",IF(K12&gt;0,ROUND(E12/K12,2)))</f>
        <v>0,00</v>
      </c>
      <c r="M12" s="94"/>
      <c r="N12" s="53">
        <f>ROUND(L12*ROUND(M12,2),2)</f>
        <v>0</v>
      </c>
    </row>
    <row r="13" spans="1:14" ht="50.25" customHeight="1">
      <c r="A13" s="21" t="s">
        <v>120</v>
      </c>
      <c r="B13" s="37" t="s">
        <v>225</v>
      </c>
      <c r="C13" s="37" t="s">
        <v>222</v>
      </c>
      <c r="D13" s="37" t="s">
        <v>223</v>
      </c>
      <c r="E13" s="93">
        <v>250</v>
      </c>
      <c r="F13" s="21" t="s">
        <v>101</v>
      </c>
      <c r="G13" s="15" t="s">
        <v>81</v>
      </c>
      <c r="H13" s="68"/>
      <c r="I13" s="68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15.75" customHeight="1">
      <c r="A14" s="9"/>
      <c r="B14" s="44"/>
      <c r="C14" s="44"/>
      <c r="D14" s="44"/>
      <c r="E14" s="45"/>
      <c r="F14" s="9"/>
      <c r="G14" s="46"/>
      <c r="H14" s="88"/>
      <c r="I14" s="88"/>
      <c r="J14" s="47"/>
      <c r="K14" s="46"/>
      <c r="L14" s="46"/>
      <c r="M14" s="46"/>
      <c r="N14" s="48"/>
    </row>
    <row r="15" spans="1:14" ht="15">
      <c r="A15" s="9"/>
      <c r="B15" s="157" t="s">
        <v>215</v>
      </c>
      <c r="C15" s="157"/>
      <c r="D15" s="157"/>
      <c r="E15" s="157"/>
      <c r="F15" s="157"/>
      <c r="G15" s="157"/>
      <c r="H15" s="157"/>
      <c r="I15" s="46"/>
      <c r="J15" s="47"/>
      <c r="K15" s="46"/>
      <c r="L15" s="46"/>
      <c r="M15" s="46"/>
      <c r="N15" s="48"/>
    </row>
    <row r="16" spans="1:17" ht="15">
      <c r="A16" s="9"/>
      <c r="B16" s="157" t="s">
        <v>108</v>
      </c>
      <c r="C16" s="157"/>
      <c r="D16" s="157"/>
      <c r="E16" s="157"/>
      <c r="F16" s="157"/>
      <c r="G16" s="157"/>
      <c r="H16" s="157"/>
      <c r="I16" s="157"/>
      <c r="J16" s="47"/>
      <c r="K16" s="46"/>
      <c r="L16" s="46"/>
      <c r="M16" s="46"/>
      <c r="N16" s="48"/>
      <c r="Q16" s="1"/>
    </row>
    <row r="17" spans="1:17" ht="15">
      <c r="A17" s="9"/>
      <c r="B17" s="44"/>
      <c r="C17" s="44"/>
      <c r="D17" s="44"/>
      <c r="E17" s="45"/>
      <c r="F17" s="9"/>
      <c r="G17" s="46"/>
      <c r="H17" s="46"/>
      <c r="I17" s="46"/>
      <c r="J17" s="47"/>
      <c r="K17" s="46"/>
      <c r="L17" s="46"/>
      <c r="M17" s="46"/>
      <c r="N17" s="48"/>
      <c r="Q17" s="1"/>
    </row>
    <row r="18" ht="15">
      <c r="Q18" s="1"/>
    </row>
    <row r="19" ht="15">
      <c r="Q19" s="1"/>
    </row>
    <row r="20" spans="2:17" ht="15">
      <c r="B20" s="2"/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16" ht="15">
      <c r="Q116" s="1"/>
    </row>
  </sheetData>
  <sheetProtection/>
  <mergeCells count="4">
    <mergeCell ref="G2:I2"/>
    <mergeCell ref="H6:I6"/>
    <mergeCell ref="B16:I16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view="pageBreakPreview" zoomScale="80" zoomScaleNormal="80" zoomScaleSheetLayoutView="80" zoomScalePageLayoutView="80" workbookViewId="0" topLeftCell="A1">
      <selection activeCell="E11" sqref="E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8.1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24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SUM(N11:N12)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229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5" t="s">
        <v>116</v>
      </c>
      <c r="B11" s="21" t="s">
        <v>230</v>
      </c>
      <c r="C11" s="21" t="s">
        <v>226</v>
      </c>
      <c r="D11" s="21" t="s">
        <v>227</v>
      </c>
      <c r="E11" s="89">
        <v>60</v>
      </c>
      <c r="F11" s="21" t="s">
        <v>68</v>
      </c>
      <c r="G11" s="15" t="s">
        <v>81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47.25" customHeight="1">
      <c r="A12" s="5" t="s">
        <v>112</v>
      </c>
      <c r="B12" s="37" t="s">
        <v>230</v>
      </c>
      <c r="C12" s="37" t="s">
        <v>228</v>
      </c>
      <c r="D12" s="37" t="s">
        <v>227</v>
      </c>
      <c r="E12" s="93">
        <v>180</v>
      </c>
      <c r="F12" s="21" t="s">
        <v>68</v>
      </c>
      <c r="G12" s="15" t="s">
        <v>81</v>
      </c>
      <c r="H12" s="68"/>
      <c r="I12" s="68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17" ht="13.5" customHeight="1">
      <c r="B13" s="153"/>
      <c r="C13" s="158"/>
      <c r="Q13" s="1"/>
    </row>
    <row r="14" spans="2:17" ht="15">
      <c r="B14" s="147" t="s">
        <v>215</v>
      </c>
      <c r="C14" s="147"/>
      <c r="D14" s="147"/>
      <c r="E14" s="147"/>
      <c r="F14" s="147"/>
      <c r="G14" s="147"/>
      <c r="Q14" s="1"/>
    </row>
    <row r="15" spans="2:17" ht="15">
      <c r="B15" s="147" t="s">
        <v>108</v>
      </c>
      <c r="C15" s="147"/>
      <c r="D15" s="147"/>
      <c r="E15" s="147"/>
      <c r="F15" s="147"/>
      <c r="G15" s="147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5">
    <mergeCell ref="G2:I2"/>
    <mergeCell ref="H6:I6"/>
    <mergeCell ref="B13:C13"/>
    <mergeCell ref="B14:G14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5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00390625" defaultRowHeight="12.75"/>
  <cols>
    <col min="1" max="1" width="5.125" style="1" customWidth="1"/>
    <col min="2" max="2" width="17.125" style="1" customWidth="1"/>
    <col min="3" max="3" width="18.125" style="1" customWidth="1"/>
    <col min="4" max="4" width="23.125" style="1" customWidth="1"/>
    <col min="5" max="5" width="10.625" style="23" customWidth="1"/>
    <col min="6" max="6" width="9.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25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SUM(N11:N11)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89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96.75" customHeight="1">
      <c r="A11" s="21" t="s">
        <v>3</v>
      </c>
      <c r="B11" s="37" t="s">
        <v>231</v>
      </c>
      <c r="C11" s="37" t="s">
        <v>232</v>
      </c>
      <c r="D11" s="37" t="s">
        <v>233</v>
      </c>
      <c r="E11" s="38">
        <v>1800</v>
      </c>
      <c r="F11" s="14" t="s">
        <v>68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5">
      <c r="B13" s="147" t="s">
        <v>142</v>
      </c>
      <c r="C13" s="147"/>
      <c r="D13" s="147"/>
      <c r="E13" s="147"/>
      <c r="F13" s="147"/>
      <c r="G13" s="147"/>
      <c r="H13" s="147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9"/>
  <sheetViews>
    <sheetView showGridLines="0" view="pageBreakPreview" zoomScale="80" zoomScaleSheetLayoutView="80" zoomScalePageLayoutView="80" workbookViewId="0" topLeftCell="A4">
      <selection activeCell="B13" sqref="B13:G13"/>
    </sheetView>
  </sheetViews>
  <sheetFormatPr defaultColWidth="9.00390625" defaultRowHeight="12.75"/>
  <cols>
    <col min="1" max="1" width="5.125" style="1" customWidth="1"/>
    <col min="2" max="2" width="20.00390625" style="1" customWidth="1"/>
    <col min="3" max="3" width="16.75390625" style="1" customWidth="1"/>
    <col min="4" max="4" width="22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26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SUM(N11:N11)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89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62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5">
      <c r="A11" s="21" t="s">
        <v>3</v>
      </c>
      <c r="B11" s="37" t="s">
        <v>234</v>
      </c>
      <c r="C11" s="37" t="s">
        <v>235</v>
      </c>
      <c r="D11" s="37" t="s">
        <v>236</v>
      </c>
      <c r="E11" s="38">
        <v>2300</v>
      </c>
      <c r="F11" s="14" t="s">
        <v>68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5">
      <c r="B13" s="147" t="s">
        <v>142</v>
      </c>
      <c r="C13" s="147"/>
      <c r="D13" s="147"/>
      <c r="E13" s="147"/>
      <c r="F13" s="147"/>
      <c r="G13" s="147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6"/>
  <sheetViews>
    <sheetView showGridLines="0" view="pageBreakPreview" zoomScale="80" zoomScaleNormal="80" zoomScaleSheetLayoutView="80" zoomScalePageLayoutView="80" workbookViewId="0" topLeftCell="A1">
      <selection activeCell="B13" sqref="B13:H13"/>
    </sheetView>
  </sheetViews>
  <sheetFormatPr defaultColWidth="9.00390625" defaultRowHeight="12.75"/>
  <cols>
    <col min="1" max="1" width="5.125" style="1" customWidth="1"/>
    <col min="2" max="2" width="17.625" style="1" customWidth="1"/>
    <col min="3" max="3" width="17.00390625" style="1" customWidth="1"/>
    <col min="4" max="4" width="25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27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SUM(N11:N11)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92</v>
      </c>
      <c r="E10" s="36" t="s">
        <v>111</v>
      </c>
      <c r="F10" s="14"/>
      <c r="G10" s="5" t="str">
        <f>"Nazwa handlowa /
"&amp;C10&amp;" / 
"&amp;D10</f>
        <v>Nazwa handlowa /
Dawka / 
Postać/Opakowanie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63.75" customHeight="1">
      <c r="A11" s="21" t="s">
        <v>116</v>
      </c>
      <c r="B11" s="21" t="s">
        <v>237</v>
      </c>
      <c r="C11" s="21" t="s">
        <v>238</v>
      </c>
      <c r="D11" s="21" t="s">
        <v>239</v>
      </c>
      <c r="E11" s="89">
        <v>2250</v>
      </c>
      <c r="F11" s="21" t="s">
        <v>101</v>
      </c>
      <c r="G11" s="15" t="s">
        <v>81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ht="15">
      <c r="Q12" s="1"/>
    </row>
    <row r="13" spans="2:17" ht="15">
      <c r="B13" s="147" t="s">
        <v>142</v>
      </c>
      <c r="C13" s="147"/>
      <c r="D13" s="147"/>
      <c r="E13" s="147"/>
      <c r="F13" s="147"/>
      <c r="G13" s="147"/>
      <c r="H13" s="147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B14" sqref="B14:J14"/>
    </sheetView>
  </sheetViews>
  <sheetFormatPr defaultColWidth="9.00390625" defaultRowHeight="12.75"/>
  <cols>
    <col min="1" max="1" width="5.125" style="1" customWidth="1"/>
    <col min="2" max="2" width="26.25390625" style="1" customWidth="1"/>
    <col min="3" max="3" width="12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28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SUM(N11:N11)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89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5.5" customHeight="1">
      <c r="A11" s="21" t="s">
        <v>3</v>
      </c>
      <c r="B11" s="37" t="s">
        <v>243</v>
      </c>
      <c r="C11" s="37" t="s">
        <v>240</v>
      </c>
      <c r="D11" s="37" t="s">
        <v>241</v>
      </c>
      <c r="E11" s="38">
        <v>1500</v>
      </c>
      <c r="F11" s="14" t="s">
        <v>68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2.5" customHeight="1">
      <c r="B13" s="147" t="s">
        <v>242</v>
      </c>
      <c r="C13" s="147"/>
      <c r="D13" s="147"/>
      <c r="E13" s="147"/>
      <c r="F13" s="147"/>
      <c r="G13" s="147"/>
      <c r="Q13" s="1"/>
    </row>
    <row r="14" spans="2:17" ht="15">
      <c r="B14" s="147" t="s">
        <v>327</v>
      </c>
      <c r="C14" s="147"/>
      <c r="D14" s="147"/>
      <c r="E14" s="147"/>
      <c r="F14" s="147"/>
      <c r="G14" s="147"/>
      <c r="H14" s="147"/>
      <c r="I14" s="147"/>
      <c r="J14" s="147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4">
    <mergeCell ref="G2:I2"/>
    <mergeCell ref="H6:I6"/>
    <mergeCell ref="B13:G13"/>
    <mergeCell ref="B14:J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view="pageBreakPreview" zoomScale="80" zoomScaleNormal="80" zoomScaleSheetLayoutView="80" zoomScalePageLayoutView="80" workbookViewId="0" topLeftCell="A1">
      <selection activeCell="L11" sqref="L11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SUM(N11:N11)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11" t="s">
        <v>91</v>
      </c>
      <c r="E10" s="36" t="s">
        <v>143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09.5" customHeight="1">
      <c r="A11" s="21" t="s">
        <v>3</v>
      </c>
      <c r="B11" s="37" t="s">
        <v>139</v>
      </c>
      <c r="C11" s="37" t="s">
        <v>140</v>
      </c>
      <c r="D11" s="37" t="s">
        <v>141</v>
      </c>
      <c r="E11" s="91">
        <v>220</v>
      </c>
      <c r="F11" s="14" t="s">
        <v>101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6" ht="15" customHeight="1">
      <c r="B13" s="147" t="s">
        <v>142</v>
      </c>
      <c r="C13" s="147"/>
      <c r="D13" s="147"/>
      <c r="E13" s="147"/>
      <c r="F13" s="147"/>
    </row>
    <row r="14" spans="2:6" ht="16.5" customHeight="1">
      <c r="B14" s="151"/>
      <c r="C14" s="151"/>
      <c r="D14" s="151"/>
      <c r="E14" s="151"/>
      <c r="F14" s="151"/>
    </row>
    <row r="15" spans="2:17" ht="23.25" customHeight="1">
      <c r="B15" s="151"/>
      <c r="C15" s="151"/>
      <c r="D15" s="151"/>
      <c r="E15" s="151"/>
      <c r="F15" s="151"/>
      <c r="Q15" s="1"/>
    </row>
    <row r="16" spans="2:17" ht="20.25" customHeight="1">
      <c r="B16" s="141"/>
      <c r="C16" s="150"/>
      <c r="D16" s="150"/>
      <c r="E16" s="150"/>
      <c r="F16" s="150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6">
    <mergeCell ref="G2:I2"/>
    <mergeCell ref="H6:I6"/>
    <mergeCell ref="B16:F16"/>
    <mergeCell ref="B13:F13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25"/>
  <sheetViews>
    <sheetView showGridLines="0" view="pageBreakPreview" zoomScale="80" zoomScaleNormal="80" zoomScaleSheetLayoutView="80" zoomScalePageLayoutView="80" workbookViewId="0" topLeftCell="A13">
      <selection activeCell="B21" sqref="B21:E21"/>
    </sheetView>
  </sheetViews>
  <sheetFormatPr defaultColWidth="9.00390625" defaultRowHeight="12.75"/>
  <cols>
    <col min="1" max="1" width="5.125" style="1" customWidth="1"/>
    <col min="2" max="2" width="20.375" style="1" customWidth="1"/>
    <col min="3" max="3" width="16.75390625" style="1" customWidth="1"/>
    <col min="4" max="4" width="25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1" width="15.25390625" style="1" hidden="1" customWidth="1"/>
    <col min="12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DFP.271.74.2019.KK</v>
      </c>
      <c r="N1" s="39" t="s">
        <v>83</v>
      </c>
      <c r="R1" s="2"/>
      <c r="S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29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SUM(N11+N13+N14+N15)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100" t="s">
        <v>65</v>
      </c>
      <c r="B10" s="100" t="s">
        <v>16</v>
      </c>
      <c r="C10" s="100" t="s">
        <v>17</v>
      </c>
      <c r="D10" s="100" t="s">
        <v>92</v>
      </c>
      <c r="E10" s="101" t="s">
        <v>111</v>
      </c>
      <c r="F10" s="102"/>
      <c r="G10" s="100" t="s">
        <v>316</v>
      </c>
      <c r="H10" s="100" t="s">
        <v>307</v>
      </c>
      <c r="I10" s="100" t="s">
        <v>318</v>
      </c>
      <c r="J10" s="100" t="s">
        <v>319</v>
      </c>
      <c r="K10" s="100" t="s">
        <v>55</v>
      </c>
      <c r="L10" s="100" t="s">
        <v>56</v>
      </c>
      <c r="M10" s="100" t="s">
        <v>57</v>
      </c>
      <c r="N10" s="100" t="s">
        <v>18</v>
      </c>
    </row>
    <row r="11" spans="1:14" s="4" customFormat="1" ht="73.5" customHeight="1">
      <c r="A11" s="94" t="s">
        <v>3</v>
      </c>
      <c r="B11" s="49" t="s">
        <v>244</v>
      </c>
      <c r="C11" s="49" t="s">
        <v>245</v>
      </c>
      <c r="D11" s="49" t="s">
        <v>246</v>
      </c>
      <c r="E11" s="95">
        <v>100</v>
      </c>
      <c r="F11" s="21" t="s">
        <v>101</v>
      </c>
      <c r="G11" s="94"/>
      <c r="H11" s="94"/>
      <c r="I11" s="94"/>
      <c r="J11" s="94"/>
      <c r="K11" s="94"/>
      <c r="L11" s="51"/>
      <c r="M11" s="94"/>
      <c r="N11" s="53">
        <f>ROUND(L11*ROUND(M11,2),2)</f>
        <v>0</v>
      </c>
    </row>
    <row r="12" spans="1:14" s="4" customFormat="1" ht="73.5" customHeight="1">
      <c r="A12" s="94"/>
      <c r="B12" s="171" t="s">
        <v>317</v>
      </c>
      <c r="C12" s="172"/>
      <c r="D12" s="173"/>
      <c r="E12" s="116" t="s">
        <v>247</v>
      </c>
      <c r="F12" s="117"/>
      <c r="G12" s="118" t="s">
        <v>257</v>
      </c>
      <c r="H12" s="174"/>
      <c r="I12" s="175"/>
      <c r="J12" s="175"/>
      <c r="K12" s="175"/>
      <c r="L12" s="175"/>
      <c r="M12" s="175"/>
      <c r="N12" s="176"/>
    </row>
    <row r="13" spans="1:14" s="4" customFormat="1" ht="46.5" customHeight="1">
      <c r="A13" s="123" t="s">
        <v>112</v>
      </c>
      <c r="B13" s="159" t="s">
        <v>258</v>
      </c>
      <c r="C13" s="160"/>
      <c r="D13" s="161"/>
      <c r="E13" s="119">
        <v>3</v>
      </c>
      <c r="F13" s="120" t="s">
        <v>68</v>
      </c>
      <c r="G13" s="121" t="s">
        <v>257</v>
      </c>
      <c r="H13" s="109"/>
      <c r="I13" s="111"/>
      <c r="J13" s="109"/>
      <c r="K13" s="109"/>
      <c r="L13" s="110"/>
      <c r="M13" s="109"/>
      <c r="N13" s="122">
        <f>ROUND(L13*ROUND(M13,2),2)</f>
        <v>0</v>
      </c>
    </row>
    <row r="14" spans="1:14" s="4" customFormat="1" ht="73.5" customHeight="1">
      <c r="A14" s="94" t="s">
        <v>120</v>
      </c>
      <c r="B14" s="162" t="s">
        <v>259</v>
      </c>
      <c r="C14" s="163"/>
      <c r="D14" s="164"/>
      <c r="E14" s="95">
        <v>5</v>
      </c>
      <c r="F14" s="49" t="s">
        <v>68</v>
      </c>
      <c r="G14" s="51" t="s">
        <v>257</v>
      </c>
      <c r="H14" s="94"/>
      <c r="I14" s="94"/>
      <c r="J14" s="94"/>
      <c r="K14" s="94"/>
      <c r="L14" s="51"/>
      <c r="M14" s="94"/>
      <c r="N14" s="53">
        <f>ROUND(L14*ROUND(M14,2),2)</f>
        <v>0</v>
      </c>
    </row>
    <row r="15" spans="1:14" ht="54" customHeight="1">
      <c r="A15" s="94" t="s">
        <v>121</v>
      </c>
      <c r="B15" s="165" t="s">
        <v>253</v>
      </c>
      <c r="C15" s="166"/>
      <c r="D15" s="167"/>
      <c r="E15" s="96">
        <v>20</v>
      </c>
      <c r="F15" s="21" t="s">
        <v>68</v>
      </c>
      <c r="G15" s="51" t="s">
        <v>257</v>
      </c>
      <c r="H15" s="82"/>
      <c r="I15" s="82"/>
      <c r="J15" s="52"/>
      <c r="K15" s="51"/>
      <c r="L15" s="51"/>
      <c r="M15" s="51"/>
      <c r="N15" s="53">
        <f>ROUND(L15*ROUND(M15,2),2)</f>
        <v>0</v>
      </c>
    </row>
    <row r="16" spans="1:14" ht="17.25" customHeight="1">
      <c r="A16" s="106"/>
      <c r="B16" s="55"/>
      <c r="C16" s="55"/>
      <c r="D16" s="55"/>
      <c r="E16" s="56"/>
      <c r="F16" s="54"/>
      <c r="G16" s="57"/>
      <c r="H16" s="99"/>
      <c r="I16" s="99"/>
      <c r="J16" s="58"/>
      <c r="K16" s="57"/>
      <c r="L16" s="57"/>
      <c r="M16" s="57"/>
      <c r="N16" s="59"/>
    </row>
    <row r="17" spans="1:14" ht="17.25" customHeight="1">
      <c r="A17" s="6"/>
      <c r="B17" s="157" t="s">
        <v>254</v>
      </c>
      <c r="C17" s="157"/>
      <c r="D17" s="157"/>
      <c r="E17" s="157"/>
      <c r="F17" s="157"/>
      <c r="G17" s="157"/>
      <c r="H17" s="157"/>
      <c r="I17" s="88"/>
      <c r="J17" s="47"/>
      <c r="K17" s="46"/>
      <c r="L17" s="46"/>
      <c r="M17" s="46"/>
      <c r="N17" s="48"/>
    </row>
    <row r="18" spans="1:14" ht="17.25" customHeight="1">
      <c r="A18" s="6"/>
      <c r="B18" s="157" t="s">
        <v>256</v>
      </c>
      <c r="C18" s="157"/>
      <c r="D18" s="157"/>
      <c r="E18" s="157"/>
      <c r="F18" s="157"/>
      <c r="G18" s="157"/>
      <c r="H18" s="157"/>
      <c r="I18" s="157"/>
      <c r="J18" s="47"/>
      <c r="K18" s="46"/>
      <c r="L18" s="46"/>
      <c r="M18" s="46"/>
      <c r="N18" s="48"/>
    </row>
    <row r="19" spans="1:14" ht="12" customHeight="1">
      <c r="A19" s="9"/>
      <c r="B19" s="44"/>
      <c r="C19" s="44"/>
      <c r="D19" s="44"/>
      <c r="E19" s="45"/>
      <c r="F19" s="9"/>
      <c r="G19" s="46"/>
      <c r="H19" s="46"/>
      <c r="I19" s="46"/>
      <c r="J19" s="47"/>
      <c r="K19" s="46"/>
      <c r="L19" s="46"/>
      <c r="M19" s="46"/>
      <c r="N19" s="48"/>
    </row>
    <row r="20" spans="2:11" ht="66" customHeight="1">
      <c r="B20" s="168" t="s">
        <v>320</v>
      </c>
      <c r="C20" s="169"/>
      <c r="D20" s="169"/>
      <c r="E20" s="170"/>
      <c r="F20" s="105" t="s">
        <v>248</v>
      </c>
      <c r="G20" s="105" t="s">
        <v>249</v>
      </c>
      <c r="H20" s="105" t="s">
        <v>252</v>
      </c>
      <c r="I20" s="105" t="s">
        <v>250</v>
      </c>
      <c r="J20" s="105" t="s">
        <v>251</v>
      </c>
      <c r="K20" s="108"/>
    </row>
    <row r="21" spans="2:11" ht="138.75" customHeight="1">
      <c r="B21" s="177" t="s">
        <v>335</v>
      </c>
      <c r="C21" s="178"/>
      <c r="D21" s="178"/>
      <c r="E21" s="179"/>
      <c r="F21" s="103" t="s">
        <v>255</v>
      </c>
      <c r="G21" s="104" t="s">
        <v>255</v>
      </c>
      <c r="H21" s="104" t="s">
        <v>255</v>
      </c>
      <c r="I21" s="104" t="s">
        <v>255</v>
      </c>
      <c r="J21" s="104" t="s">
        <v>255</v>
      </c>
      <c r="K21" s="107"/>
    </row>
    <row r="22" ht="15">
      <c r="B22" s="2"/>
    </row>
    <row r="25" ht="15">
      <c r="Q25" s="1"/>
    </row>
  </sheetData>
  <sheetProtection/>
  <mergeCells count="11">
    <mergeCell ref="B21:E21"/>
    <mergeCell ref="B17:H17"/>
    <mergeCell ref="B18:I18"/>
    <mergeCell ref="G2:I2"/>
    <mergeCell ref="H6:I6"/>
    <mergeCell ref="B13:D13"/>
    <mergeCell ref="B14:D14"/>
    <mergeCell ref="B15:D15"/>
    <mergeCell ref="B20:E20"/>
    <mergeCell ref="B12:D12"/>
    <mergeCell ref="H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28"/>
  <sheetViews>
    <sheetView showGridLines="0" view="pageBreakPreview" zoomScale="80" zoomScaleNormal="80" zoomScaleSheetLayoutView="80" zoomScalePageLayoutView="80" workbookViewId="0" topLeftCell="A19">
      <selection activeCell="B24" sqref="B24:M24"/>
    </sheetView>
  </sheetViews>
  <sheetFormatPr defaultColWidth="9.00390625" defaultRowHeight="12.75"/>
  <cols>
    <col min="1" max="1" width="5.125" style="1" customWidth="1"/>
    <col min="2" max="2" width="21.125" style="1" customWidth="1"/>
    <col min="3" max="3" width="15.625" style="1" customWidth="1"/>
    <col min="4" max="4" width="17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DFP.271.74.2019.KK</v>
      </c>
      <c r="N1" s="39" t="s">
        <v>83</v>
      </c>
      <c r="R1" s="2"/>
      <c r="S1" s="2"/>
    </row>
    <row r="2" spans="7:9" ht="15">
      <c r="G2" s="147"/>
      <c r="H2" s="147"/>
      <c r="I2" s="147"/>
    </row>
    <row r="3" ht="15">
      <c r="N3" s="39" t="s">
        <v>90</v>
      </c>
    </row>
    <row r="4" spans="2:14" ht="15">
      <c r="B4" s="4" t="s">
        <v>15</v>
      </c>
      <c r="C4" s="5">
        <v>30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</row>
    <row r="6" spans="1:9" ht="15">
      <c r="A6" s="4"/>
      <c r="B6" s="4"/>
      <c r="C6" s="10"/>
      <c r="D6" s="10"/>
      <c r="E6" s="19"/>
      <c r="F6" s="9"/>
      <c r="G6" s="11" t="s">
        <v>2</v>
      </c>
      <c r="H6" s="148">
        <f>SUM(N11+N13+N16+N17+N18+N19+N20)</f>
        <v>0</v>
      </c>
      <c r="I6" s="149"/>
    </row>
    <row r="7" spans="1:12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</row>
    <row r="8" spans="1:12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ht="15">
      <c r="B9" s="4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91</v>
      </c>
      <c r="E10" s="36" t="s">
        <v>262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113</v>
      </c>
      <c r="K10" s="142" t="s">
        <v>303</v>
      </c>
      <c r="L10" s="143"/>
      <c r="M10" s="5" t="s">
        <v>304</v>
      </c>
      <c r="N10" s="5" t="s">
        <v>18</v>
      </c>
    </row>
    <row r="11" spans="1:14" s="4" customFormat="1" ht="247.5" customHeight="1">
      <c r="A11" s="21" t="s">
        <v>3</v>
      </c>
      <c r="B11" s="21" t="s">
        <v>279</v>
      </c>
      <c r="C11" s="21" t="s">
        <v>260</v>
      </c>
      <c r="D11" s="21" t="s">
        <v>261</v>
      </c>
      <c r="E11" s="89">
        <v>15000</v>
      </c>
      <c r="F11" s="21" t="s">
        <v>101</v>
      </c>
      <c r="G11" s="15" t="s">
        <v>324</v>
      </c>
      <c r="H11" s="5"/>
      <c r="I11" s="5"/>
      <c r="J11" s="5" t="s">
        <v>321</v>
      </c>
      <c r="K11" s="196">
        <v>0</v>
      </c>
      <c r="L11" s="197"/>
      <c r="M11" s="21"/>
      <c r="N11" s="17">
        <f>ROUND(K11*ROUND(M11,2),2)</f>
        <v>0</v>
      </c>
    </row>
    <row r="12" spans="1:14" s="4" customFormat="1" ht="45" customHeight="1">
      <c r="A12" s="21"/>
      <c r="B12" s="100" t="s">
        <v>16</v>
      </c>
      <c r="C12" s="100" t="s">
        <v>263</v>
      </c>
      <c r="D12" s="100" t="s">
        <v>264</v>
      </c>
      <c r="E12" s="101" t="s">
        <v>247</v>
      </c>
      <c r="F12" s="102"/>
      <c r="G12" s="128" t="s">
        <v>331</v>
      </c>
      <c r="H12" s="100" t="s">
        <v>305</v>
      </c>
      <c r="I12" s="100" t="s">
        <v>16</v>
      </c>
      <c r="J12" s="100" t="s">
        <v>306</v>
      </c>
      <c r="K12" s="100" t="s">
        <v>55</v>
      </c>
      <c r="L12" s="100" t="s">
        <v>56</v>
      </c>
      <c r="M12" s="100" t="s">
        <v>57</v>
      </c>
      <c r="N12" s="100" t="s">
        <v>18</v>
      </c>
    </row>
    <row r="13" spans="1:14" s="4" customFormat="1" ht="49.5" customHeight="1">
      <c r="A13" s="181" t="s">
        <v>4</v>
      </c>
      <c r="B13" s="181" t="s">
        <v>265</v>
      </c>
      <c r="C13" s="21" t="s">
        <v>266</v>
      </c>
      <c r="D13" s="181" t="s">
        <v>269</v>
      </c>
      <c r="E13" s="184">
        <v>5000</v>
      </c>
      <c r="F13" s="181" t="s">
        <v>68</v>
      </c>
      <c r="G13" s="15" t="s">
        <v>274</v>
      </c>
      <c r="H13" s="5"/>
      <c r="I13" s="5"/>
      <c r="J13" s="5"/>
      <c r="K13" s="187"/>
      <c r="L13" s="190" t="str">
        <f>IF(K13=0,"0,00",IF(K13&gt;0,ROUND(E13/K13,2)))</f>
        <v>0,00</v>
      </c>
      <c r="M13" s="187"/>
      <c r="N13" s="193">
        <f>ROUND(L13*ROUND(M13,2),2)</f>
        <v>0</v>
      </c>
    </row>
    <row r="14" spans="1:14" s="4" customFormat="1" ht="47.25" customHeight="1">
      <c r="A14" s="182"/>
      <c r="B14" s="182"/>
      <c r="C14" s="21" t="s">
        <v>267</v>
      </c>
      <c r="D14" s="182"/>
      <c r="E14" s="185"/>
      <c r="F14" s="182"/>
      <c r="G14" s="15" t="s">
        <v>274</v>
      </c>
      <c r="H14" s="5"/>
      <c r="I14" s="5"/>
      <c r="J14" s="5"/>
      <c r="K14" s="188"/>
      <c r="L14" s="191"/>
      <c r="M14" s="188"/>
      <c r="N14" s="194"/>
    </row>
    <row r="15" spans="1:14" s="4" customFormat="1" ht="58.5" customHeight="1">
      <c r="A15" s="183"/>
      <c r="B15" s="183"/>
      <c r="C15" s="21" t="s">
        <v>268</v>
      </c>
      <c r="D15" s="183"/>
      <c r="E15" s="186"/>
      <c r="F15" s="183"/>
      <c r="G15" s="15" t="s">
        <v>274</v>
      </c>
      <c r="H15" s="5"/>
      <c r="I15" s="5"/>
      <c r="J15" s="5"/>
      <c r="K15" s="189"/>
      <c r="L15" s="192"/>
      <c r="M15" s="189"/>
      <c r="N15" s="195"/>
    </row>
    <row r="16" spans="1:14" s="4" customFormat="1" ht="73.5" customHeight="1">
      <c r="A16" s="21" t="s">
        <v>120</v>
      </c>
      <c r="B16" s="21" t="s">
        <v>270</v>
      </c>
      <c r="C16" s="21" t="s">
        <v>271</v>
      </c>
      <c r="D16" s="21" t="s">
        <v>269</v>
      </c>
      <c r="E16" s="89">
        <v>5000</v>
      </c>
      <c r="F16" s="21" t="s">
        <v>68</v>
      </c>
      <c r="G16" s="15" t="s">
        <v>274</v>
      </c>
      <c r="H16" s="5"/>
      <c r="I16" s="5"/>
      <c r="J16" s="5"/>
      <c r="K16" s="5"/>
      <c r="L16" s="15" t="str">
        <f>IF(K16=0,"0,00",IF(K16&gt;0,ROUND(E16/K16,2)))</f>
        <v>0,00</v>
      </c>
      <c r="M16" s="5"/>
      <c r="N16" s="17">
        <f>ROUND(L16*ROUND(M16,2),2)</f>
        <v>0</v>
      </c>
    </row>
    <row r="17" spans="1:14" s="4" customFormat="1" ht="147.75" customHeight="1">
      <c r="A17" s="21" t="s">
        <v>6</v>
      </c>
      <c r="B17" s="21" t="s">
        <v>272</v>
      </c>
      <c r="C17" s="21" t="s">
        <v>271</v>
      </c>
      <c r="D17" s="21" t="s">
        <v>269</v>
      </c>
      <c r="E17" s="89">
        <v>5000</v>
      </c>
      <c r="F17" s="21" t="s">
        <v>68</v>
      </c>
      <c r="G17" s="15" t="s">
        <v>274</v>
      </c>
      <c r="H17" s="5"/>
      <c r="I17" s="5"/>
      <c r="J17" s="5"/>
      <c r="K17" s="5"/>
      <c r="L17" s="15" t="str">
        <f>IF(K17=0,"0,00",IF(K17&gt;0,ROUND(E17/K17,2)))</f>
        <v>0,00</v>
      </c>
      <c r="M17" s="5"/>
      <c r="N17" s="17">
        <f>ROUND(L17*ROUND(M17,2),2)</f>
        <v>0</v>
      </c>
    </row>
    <row r="18" spans="1:14" s="4" customFormat="1" ht="154.5" customHeight="1">
      <c r="A18" s="21" t="s">
        <v>122</v>
      </c>
      <c r="B18" s="21" t="s">
        <v>273</v>
      </c>
      <c r="C18" s="21" t="s">
        <v>271</v>
      </c>
      <c r="D18" s="21" t="s">
        <v>269</v>
      </c>
      <c r="E18" s="89">
        <v>8000</v>
      </c>
      <c r="F18" s="21" t="s">
        <v>68</v>
      </c>
      <c r="G18" s="15" t="s">
        <v>332</v>
      </c>
      <c r="H18" s="5"/>
      <c r="I18" s="5"/>
      <c r="J18" s="5"/>
      <c r="K18" s="5"/>
      <c r="L18" s="15" t="str">
        <f>IF(K18=0,"0,00",IF(K18&gt;0,ROUND(E18/K18,2)))</f>
        <v>0,00</v>
      </c>
      <c r="M18" s="5"/>
      <c r="N18" s="17">
        <f>ROUND(L18*ROUND(M18,2),2)</f>
        <v>0</v>
      </c>
    </row>
    <row r="19" spans="1:14" s="4" customFormat="1" ht="73.5" customHeight="1">
      <c r="A19" s="21" t="s">
        <v>123</v>
      </c>
      <c r="B19" s="21" t="s">
        <v>275</v>
      </c>
      <c r="C19" s="21" t="s">
        <v>271</v>
      </c>
      <c r="D19" s="21" t="s">
        <v>269</v>
      </c>
      <c r="E19" s="89">
        <v>5000</v>
      </c>
      <c r="F19" s="21" t="s">
        <v>68</v>
      </c>
      <c r="G19" s="15" t="s">
        <v>274</v>
      </c>
      <c r="H19" s="5"/>
      <c r="I19" s="5"/>
      <c r="J19" s="5"/>
      <c r="K19" s="5"/>
      <c r="L19" s="15" t="str">
        <f>IF(K19=0,"0,00",IF(K19&gt;0,ROUND(E19/K19,2)))</f>
        <v>0,00</v>
      </c>
      <c r="M19" s="5"/>
      <c r="N19" s="17">
        <f>ROUND(L19*ROUND(M19,2),2)</f>
        <v>0</v>
      </c>
    </row>
    <row r="20" spans="1:14" s="4" customFormat="1" ht="94.5" customHeight="1">
      <c r="A20" s="21" t="s">
        <v>124</v>
      </c>
      <c r="B20" s="21" t="s">
        <v>276</v>
      </c>
      <c r="C20" s="21" t="s">
        <v>271</v>
      </c>
      <c r="D20" s="21" t="s">
        <v>269</v>
      </c>
      <c r="E20" s="89">
        <v>5000</v>
      </c>
      <c r="F20" s="21" t="s">
        <v>68</v>
      </c>
      <c r="G20" s="15" t="s">
        <v>274</v>
      </c>
      <c r="H20" s="5"/>
      <c r="I20" s="5"/>
      <c r="J20" s="5"/>
      <c r="K20" s="5"/>
      <c r="L20" s="15" t="str">
        <f>IF(K20=0,"0,00",IF(K20&gt;0,ROUND(E20/K20,2)))</f>
        <v>0,00</v>
      </c>
      <c r="M20" s="5"/>
      <c r="N20" s="17">
        <f>ROUND(L20*ROUND(M20,2),2)</f>
        <v>0</v>
      </c>
    </row>
    <row r="21" spans="1:14" s="9" customFormat="1" ht="15">
      <c r="A21" s="54"/>
      <c r="B21" s="83"/>
      <c r="C21" s="84"/>
      <c r="D21" s="54"/>
      <c r="E21" s="85"/>
      <c r="F21" s="54"/>
      <c r="G21" s="46"/>
      <c r="L21" s="46"/>
      <c r="N21" s="48"/>
    </row>
    <row r="22" spans="1:13" ht="18" customHeight="1">
      <c r="A22" s="9"/>
      <c r="B22" s="144" t="s">
        <v>277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</row>
    <row r="23" spans="2:13" ht="37.5" customHeight="1">
      <c r="B23" s="147" t="s">
        <v>278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</row>
    <row r="24" spans="2:13" ht="67.5" customHeight="1">
      <c r="B24" s="147" t="s">
        <v>339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</row>
    <row r="25" spans="2:13" ht="15">
      <c r="B25" s="147" t="s">
        <v>280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7" spans="2:10" ht="55.5">
      <c r="B27" s="180" t="s">
        <v>322</v>
      </c>
      <c r="C27" s="178"/>
      <c r="D27" s="178"/>
      <c r="E27" s="179"/>
      <c r="F27" s="112" t="s">
        <v>248</v>
      </c>
      <c r="G27" s="112" t="s">
        <v>249</v>
      </c>
      <c r="H27" s="112" t="s">
        <v>252</v>
      </c>
      <c r="I27" s="112" t="s">
        <v>250</v>
      </c>
      <c r="J27" s="112" t="s">
        <v>251</v>
      </c>
    </row>
    <row r="28" spans="2:10" ht="150" customHeight="1">
      <c r="B28" s="177" t="s">
        <v>335</v>
      </c>
      <c r="C28" s="178"/>
      <c r="D28" s="178"/>
      <c r="E28" s="179"/>
      <c r="F28" s="103" t="s">
        <v>281</v>
      </c>
      <c r="G28" s="104" t="s">
        <v>281</v>
      </c>
      <c r="H28" s="104" t="s">
        <v>281</v>
      </c>
      <c r="I28" s="104" t="s">
        <v>281</v>
      </c>
      <c r="J28" s="104" t="s">
        <v>281</v>
      </c>
    </row>
  </sheetData>
  <sheetProtection/>
  <mergeCells count="19">
    <mergeCell ref="N13:N15"/>
    <mergeCell ref="M13:M15"/>
    <mergeCell ref="K10:L10"/>
    <mergeCell ref="K11:L11"/>
    <mergeCell ref="B23:M23"/>
    <mergeCell ref="G2:I2"/>
    <mergeCell ref="H6:I6"/>
    <mergeCell ref="B13:B15"/>
    <mergeCell ref="D13:D15"/>
    <mergeCell ref="B25:M25"/>
    <mergeCell ref="B27:E27"/>
    <mergeCell ref="B24:M24"/>
    <mergeCell ref="B28:E28"/>
    <mergeCell ref="A13:A15"/>
    <mergeCell ref="E13:E15"/>
    <mergeCell ref="F13:F15"/>
    <mergeCell ref="B22:M22"/>
    <mergeCell ref="K13:K15"/>
    <mergeCell ref="L13:L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27"/>
  <sheetViews>
    <sheetView showGridLines="0" tabSelected="1" view="pageBreakPreview" zoomScale="80" zoomScaleNormal="80" zoomScaleSheetLayoutView="80" zoomScalePageLayoutView="85" workbookViewId="0" topLeftCell="A16">
      <selection activeCell="B11" sqref="B11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14.75390625" style="1" customWidth="1"/>
    <col min="4" max="4" width="23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DFP.271.74.2019.KK</v>
      </c>
      <c r="N1" s="39" t="s">
        <v>83</v>
      </c>
      <c r="R1" s="2"/>
      <c r="S1" s="2"/>
    </row>
    <row r="2" spans="7:9" ht="15">
      <c r="G2" s="147"/>
      <c r="H2" s="147"/>
      <c r="I2" s="147"/>
    </row>
    <row r="3" ht="15">
      <c r="N3" s="39" t="s">
        <v>90</v>
      </c>
    </row>
    <row r="4" spans="2:14" ht="15">
      <c r="B4" s="4" t="s">
        <v>15</v>
      </c>
      <c r="C4" s="5">
        <v>31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</row>
    <row r="6" spans="1:9" ht="15">
      <c r="A6" s="4"/>
      <c r="B6" s="4"/>
      <c r="C6" s="10"/>
      <c r="D6" s="10"/>
      <c r="E6" s="19"/>
      <c r="F6" s="9"/>
      <c r="G6" s="11" t="s">
        <v>2</v>
      </c>
      <c r="H6" s="148">
        <f>SUM(N11:N19)</f>
        <v>0</v>
      </c>
      <c r="I6" s="149"/>
    </row>
    <row r="7" spans="1:12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</row>
    <row r="8" spans="1:12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ht="15">
      <c r="B9" s="4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93</v>
      </c>
      <c r="F10" s="14"/>
      <c r="G10" s="5" t="str">
        <f>"Nazwa handlowa /
"&amp;C10&amp;" / 
"&amp;D10</f>
        <v>Nazwa handlowa /
Dawka / 
Postać /Opakowanie</v>
      </c>
      <c r="H10" s="5" t="s">
        <v>292</v>
      </c>
      <c r="I10" s="5" t="s">
        <v>287</v>
      </c>
      <c r="J10" s="5" t="s">
        <v>286</v>
      </c>
      <c r="K10" s="5" t="s">
        <v>55</v>
      </c>
      <c r="L10" s="5" t="s">
        <v>293</v>
      </c>
      <c r="M10" s="5" t="s">
        <v>294</v>
      </c>
      <c r="N10" s="5" t="s">
        <v>18</v>
      </c>
    </row>
    <row r="11" spans="1:14" s="4" customFormat="1" ht="252" customHeight="1">
      <c r="A11" s="94" t="s">
        <v>116</v>
      </c>
      <c r="B11" s="49" t="s">
        <v>338</v>
      </c>
      <c r="C11" s="49" t="s">
        <v>282</v>
      </c>
      <c r="D11" s="49" t="s">
        <v>283</v>
      </c>
      <c r="E11" s="95">
        <v>13000</v>
      </c>
      <c r="F11" s="21" t="s">
        <v>288</v>
      </c>
      <c r="G11" s="21" t="s">
        <v>325</v>
      </c>
      <c r="H11" s="94"/>
      <c r="I11" s="94"/>
      <c r="J11" s="94" t="s">
        <v>326</v>
      </c>
      <c r="K11" s="94"/>
      <c r="L11" s="51" t="str">
        <f aca="true" t="shared" si="0" ref="L11:L17">IF(K11=0,"0,00",IF(K11&gt;0,ROUND(E11/K11,2)))</f>
        <v>0,00</v>
      </c>
      <c r="M11" s="94"/>
      <c r="N11" s="53">
        <f aca="true" t="shared" si="1" ref="N11:N17">ROUND(L11*ROUND(M11,2),2)</f>
        <v>0</v>
      </c>
    </row>
    <row r="12" spans="1:14" s="4" customFormat="1" ht="73.5" customHeight="1">
      <c r="A12" s="94" t="s">
        <v>112</v>
      </c>
      <c r="B12" s="49" t="s">
        <v>295</v>
      </c>
      <c r="C12" s="49"/>
      <c r="D12" s="49"/>
      <c r="E12" s="95">
        <v>6500</v>
      </c>
      <c r="F12" s="21" t="s">
        <v>68</v>
      </c>
      <c r="G12" s="21" t="s">
        <v>333</v>
      </c>
      <c r="H12" s="94"/>
      <c r="I12" s="94"/>
      <c r="J12" s="94"/>
      <c r="K12" s="94"/>
      <c r="L12" s="51" t="str">
        <f t="shared" si="0"/>
        <v>0,00</v>
      </c>
      <c r="M12" s="94"/>
      <c r="N12" s="53">
        <f t="shared" si="1"/>
        <v>0</v>
      </c>
    </row>
    <row r="13" spans="1:14" s="4" customFormat="1" ht="73.5" customHeight="1">
      <c r="A13" s="94" t="s">
        <v>120</v>
      </c>
      <c r="B13" s="49" t="s">
        <v>296</v>
      </c>
      <c r="C13" s="49"/>
      <c r="D13" s="49"/>
      <c r="E13" s="95">
        <v>6500</v>
      </c>
      <c r="F13" s="21" t="s">
        <v>68</v>
      </c>
      <c r="G13" s="21" t="s">
        <v>333</v>
      </c>
      <c r="H13" s="94"/>
      <c r="I13" s="94"/>
      <c r="J13" s="94"/>
      <c r="K13" s="94"/>
      <c r="L13" s="51" t="str">
        <f t="shared" si="0"/>
        <v>0,00</v>
      </c>
      <c r="M13" s="94"/>
      <c r="N13" s="53">
        <f t="shared" si="1"/>
        <v>0</v>
      </c>
    </row>
    <row r="14" spans="1:14" s="4" customFormat="1" ht="58.5" customHeight="1">
      <c r="A14" s="94" t="s">
        <v>121</v>
      </c>
      <c r="B14" s="49" t="s">
        <v>297</v>
      </c>
      <c r="C14" s="49"/>
      <c r="D14" s="49"/>
      <c r="E14" s="95">
        <v>6500</v>
      </c>
      <c r="F14" s="21" t="s">
        <v>68</v>
      </c>
      <c r="G14" s="21" t="s">
        <v>333</v>
      </c>
      <c r="H14" s="94"/>
      <c r="I14" s="94"/>
      <c r="J14" s="94"/>
      <c r="K14" s="94"/>
      <c r="L14" s="51" t="str">
        <f t="shared" si="0"/>
        <v>0,00</v>
      </c>
      <c r="M14" s="94"/>
      <c r="N14" s="53">
        <f t="shared" si="1"/>
        <v>0</v>
      </c>
    </row>
    <row r="15" spans="1:14" s="4" customFormat="1" ht="114.75" customHeight="1">
      <c r="A15" s="94" t="s">
        <v>122</v>
      </c>
      <c r="B15" s="49" t="s">
        <v>298</v>
      </c>
      <c r="C15" s="49"/>
      <c r="D15" s="49"/>
      <c r="E15" s="95">
        <v>6500</v>
      </c>
      <c r="F15" s="21" t="s">
        <v>68</v>
      </c>
      <c r="G15" s="21" t="s">
        <v>333</v>
      </c>
      <c r="H15" s="94"/>
      <c r="I15" s="94"/>
      <c r="J15" s="94"/>
      <c r="K15" s="94"/>
      <c r="L15" s="51" t="str">
        <f t="shared" si="0"/>
        <v>0,00</v>
      </c>
      <c r="M15" s="94"/>
      <c r="N15" s="53">
        <f t="shared" si="1"/>
        <v>0</v>
      </c>
    </row>
    <row r="16" spans="1:14" s="4" customFormat="1" ht="73.5" customHeight="1">
      <c r="A16" s="94" t="s">
        <v>123</v>
      </c>
      <c r="B16" s="49" t="s">
        <v>299</v>
      </c>
      <c r="C16" s="49"/>
      <c r="D16" s="49"/>
      <c r="E16" s="95">
        <v>6500</v>
      </c>
      <c r="F16" s="21" t="s">
        <v>68</v>
      </c>
      <c r="G16" s="21" t="s">
        <v>333</v>
      </c>
      <c r="H16" s="94"/>
      <c r="I16" s="94"/>
      <c r="J16" s="94"/>
      <c r="K16" s="94"/>
      <c r="L16" s="51" t="str">
        <f t="shared" si="0"/>
        <v>0,00</v>
      </c>
      <c r="M16" s="94"/>
      <c r="N16" s="53">
        <f t="shared" si="1"/>
        <v>0</v>
      </c>
    </row>
    <row r="17" spans="1:14" s="4" customFormat="1" ht="50.25" customHeight="1">
      <c r="A17" s="94" t="s">
        <v>124</v>
      </c>
      <c r="B17" s="49" t="s">
        <v>300</v>
      </c>
      <c r="C17" s="49"/>
      <c r="D17" s="49"/>
      <c r="E17" s="95">
        <v>6500</v>
      </c>
      <c r="F17" s="21" t="s">
        <v>68</v>
      </c>
      <c r="G17" s="21" t="s">
        <v>333</v>
      </c>
      <c r="H17" s="94"/>
      <c r="I17" s="94"/>
      <c r="J17" s="94"/>
      <c r="K17" s="94"/>
      <c r="L17" s="51" t="str">
        <f t="shared" si="0"/>
        <v>0,00</v>
      </c>
      <c r="M17" s="94"/>
      <c r="N17" s="53">
        <f t="shared" si="1"/>
        <v>0</v>
      </c>
    </row>
    <row r="18" spans="1:14" s="4" customFormat="1" ht="80.25" customHeight="1">
      <c r="A18" s="5" t="s">
        <v>125</v>
      </c>
      <c r="B18" s="50" t="s">
        <v>301</v>
      </c>
      <c r="C18" s="50"/>
      <c r="D18" s="50"/>
      <c r="E18" s="96">
        <v>26000</v>
      </c>
      <c r="F18" s="21" t="s">
        <v>68</v>
      </c>
      <c r="G18" s="21" t="s">
        <v>333</v>
      </c>
      <c r="H18" s="82"/>
      <c r="I18" s="82"/>
      <c r="J18" s="52"/>
      <c r="K18" s="51"/>
      <c r="L18" s="51" t="str">
        <f>IF(K18=0,"0,00",IF(K18&gt;0,ROUND(E18/K18,2)))</f>
        <v>0,00</v>
      </c>
      <c r="M18" s="51"/>
      <c r="N18" s="53">
        <f>ROUND(L18*ROUND(M18,2),2)</f>
        <v>0</v>
      </c>
    </row>
    <row r="19" spans="1:14" ht="78.75" customHeight="1">
      <c r="A19" s="5" t="s">
        <v>126</v>
      </c>
      <c r="B19" s="37" t="s">
        <v>302</v>
      </c>
      <c r="C19" s="37"/>
      <c r="D19" s="37"/>
      <c r="E19" s="93">
        <v>300</v>
      </c>
      <c r="F19" s="21" t="s">
        <v>68</v>
      </c>
      <c r="G19" s="21" t="s">
        <v>333</v>
      </c>
      <c r="H19" s="68"/>
      <c r="I19" s="68"/>
      <c r="J19" s="16"/>
      <c r="K19" s="15"/>
      <c r="L19" s="15" t="str">
        <f>IF(K19=0,"0,00",IF(K19&gt;0,ROUND(E19/K19,2)))</f>
        <v>0,00</v>
      </c>
      <c r="M19" s="15"/>
      <c r="N19" s="17">
        <f>ROUND(L19*ROUND(M19,2),2)</f>
        <v>0</v>
      </c>
    </row>
    <row r="21" spans="2:14" ht="14.25" customHeight="1">
      <c r="B21" s="141" t="s">
        <v>323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</row>
    <row r="22" spans="2:14" ht="30.75" customHeight="1">
      <c r="B22" s="141" t="s">
        <v>278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</row>
    <row r="23" spans="2:14" ht="34.5" customHeight="1">
      <c r="B23" s="141" t="s">
        <v>337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</row>
    <row r="24" spans="2:14" ht="15">
      <c r="B24" s="147" t="s">
        <v>280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</row>
    <row r="26" spans="2:12" ht="90">
      <c r="B26" s="198" t="s">
        <v>322</v>
      </c>
      <c r="C26" s="199"/>
      <c r="D26" s="199"/>
      <c r="E26" s="199"/>
      <c r="F26" s="199"/>
      <c r="G26" s="112" t="s">
        <v>248</v>
      </c>
      <c r="H26" s="104" t="s">
        <v>249</v>
      </c>
      <c r="I26" s="104" t="s">
        <v>284</v>
      </c>
      <c r="J26" s="104" t="s">
        <v>250</v>
      </c>
      <c r="K26" s="124"/>
      <c r="L26" s="125" t="s">
        <v>251</v>
      </c>
    </row>
    <row r="27" spans="2:12" ht="136.5" customHeight="1">
      <c r="B27" s="200" t="s">
        <v>336</v>
      </c>
      <c r="C27" s="201"/>
      <c r="D27" s="201"/>
      <c r="E27" s="201"/>
      <c r="F27" s="201"/>
      <c r="G27" s="104" t="s">
        <v>285</v>
      </c>
      <c r="H27" s="104" t="s">
        <v>285</v>
      </c>
      <c r="I27" s="104" t="s">
        <v>285</v>
      </c>
      <c r="J27" s="104" t="s">
        <v>285</v>
      </c>
      <c r="K27" s="126"/>
      <c r="L27" s="127" t="s">
        <v>285</v>
      </c>
    </row>
  </sheetData>
  <sheetProtection/>
  <mergeCells count="8">
    <mergeCell ref="B26:F26"/>
    <mergeCell ref="B27:F27"/>
    <mergeCell ref="G2:I2"/>
    <mergeCell ref="H6:I6"/>
    <mergeCell ref="B23:N23"/>
    <mergeCell ref="B22:N22"/>
    <mergeCell ref="B21:N21"/>
    <mergeCell ref="B24:N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view="pageBreakPreview" zoomScale="80" zoomScaleNormal="80" zoomScaleSheetLayoutView="8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SUM(N11:N11)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92</v>
      </c>
      <c r="E10" s="36" t="s">
        <v>89</v>
      </c>
      <c r="F10" s="14"/>
      <c r="G10" s="5" t="str">
        <f>"Nazwa handlowa /
"&amp;C10&amp;" / 
"&amp;D10</f>
        <v>Nazwa handlowa /
Dawka / 
Postać/Opakowanie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3.25" customHeight="1">
      <c r="A11" s="21" t="s">
        <v>3</v>
      </c>
      <c r="B11" s="42" t="s">
        <v>234</v>
      </c>
      <c r="C11" s="37" t="s">
        <v>144</v>
      </c>
      <c r="D11" s="37" t="s">
        <v>145</v>
      </c>
      <c r="E11" s="38">
        <v>1000</v>
      </c>
      <c r="F11" s="14" t="s">
        <v>68</v>
      </c>
      <c r="G11" s="15" t="s">
        <v>81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8.75" customHeight="1">
      <c r="A12" s="9"/>
      <c r="B12" s="44"/>
      <c r="C12" s="44"/>
      <c r="D12" s="44"/>
      <c r="E12" s="45"/>
      <c r="F12" s="9"/>
      <c r="G12" s="46"/>
      <c r="H12" s="46"/>
      <c r="I12" s="46"/>
      <c r="J12" s="47"/>
      <c r="K12" s="46"/>
      <c r="L12" s="46"/>
      <c r="M12" s="46"/>
      <c r="N12" s="48"/>
    </row>
    <row r="13" spans="2:12" s="2" customFormat="1" ht="15.75" customHeight="1">
      <c r="B13" s="141" t="s">
        <v>148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="2" customFormat="1" ht="14.25" customHeight="1">
      <c r="E14" s="41"/>
    </row>
    <row r="15" spans="2:6" s="2" customFormat="1" ht="18.75" customHeight="1">
      <c r="B15" s="141"/>
      <c r="C15" s="150"/>
      <c r="D15" s="150"/>
      <c r="E15" s="150"/>
      <c r="F15" s="150"/>
    </row>
    <row r="16" s="2" customFormat="1" ht="15">
      <c r="E16" s="41"/>
    </row>
    <row r="17" s="2" customFormat="1" ht="15">
      <c r="E17" s="41"/>
    </row>
    <row r="18" s="2" customFormat="1" ht="15">
      <c r="E18" s="41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ht="15">
      <c r="Q32" s="1"/>
    </row>
    <row r="33" ht="15">
      <c r="Q33" s="1"/>
    </row>
    <row r="34" ht="15">
      <c r="Q34" s="1"/>
    </row>
  </sheetData>
  <sheetProtection/>
  <mergeCells count="4">
    <mergeCell ref="G2:I2"/>
    <mergeCell ref="H6:I6"/>
    <mergeCell ref="B15:F15"/>
    <mergeCell ref="B13:L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view="pageBreakPreview" zoomScale="80" zoomScaleNormal="80" zoomScaleSheetLayoutView="80" zoomScalePageLayoutView="85" workbookViewId="0" topLeftCell="A1">
      <selection activeCell="E10" sqref="E10:M11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1" width="15.25390625" style="1" hidden="1" customWidth="1"/>
    <col min="12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SUM(N11:N11)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109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328</v>
      </c>
      <c r="M10" s="5" t="s">
        <v>329</v>
      </c>
      <c r="N10" s="5" t="s">
        <v>18</v>
      </c>
    </row>
    <row r="11" spans="1:14" ht="150" customHeight="1">
      <c r="A11" s="21" t="s">
        <v>3</v>
      </c>
      <c r="B11" s="37" t="s">
        <v>146</v>
      </c>
      <c r="C11" s="37" t="s">
        <v>147</v>
      </c>
      <c r="D11" s="37" t="s">
        <v>117</v>
      </c>
      <c r="E11" s="38">
        <v>8100</v>
      </c>
      <c r="F11" s="14" t="s">
        <v>149</v>
      </c>
      <c r="G11" s="15" t="s">
        <v>311</v>
      </c>
      <c r="H11" s="68"/>
      <c r="I11" s="68"/>
      <c r="J11" s="16" t="s">
        <v>312</v>
      </c>
      <c r="K11" s="15"/>
      <c r="L11" s="15"/>
      <c r="M11" s="15"/>
      <c r="N11" s="17">
        <f>ROUND(L11*ROUND(M11,2),2)</f>
        <v>0</v>
      </c>
    </row>
    <row r="12" ht="15">
      <c r="Q12" s="1"/>
    </row>
    <row r="13" spans="2:17" ht="15.75" customHeight="1">
      <c r="B13" s="141" t="s">
        <v>148</v>
      </c>
      <c r="C13" s="150"/>
      <c r="D13" s="150"/>
      <c r="E13" s="150"/>
      <c r="F13" s="150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showGridLines="0" view="pageBreakPreview" zoomScale="80" zoomScaleNormal="80" zoomScaleSheetLayoutView="80" zoomScalePageLayoutView="85" workbookViewId="0" topLeftCell="A4">
      <selection activeCell="F11" sqref="F11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DFP.271.74.2019.KK</v>
      </c>
      <c r="M1" s="39" t="s">
        <v>83</v>
      </c>
      <c r="R1" s="2"/>
      <c r="S1" s="2"/>
    </row>
    <row r="2" spans="7:9" ht="15">
      <c r="G2" s="147"/>
      <c r="H2" s="147"/>
      <c r="I2" s="147"/>
    </row>
    <row r="3" ht="15">
      <c r="M3" s="39" t="s">
        <v>90</v>
      </c>
    </row>
    <row r="4" spans="2:16" ht="1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148">
        <f>SUM(N11:N11)</f>
        <v>0</v>
      </c>
      <c r="I6" s="149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91</v>
      </c>
      <c r="E10" s="36" t="s">
        <v>89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4" customHeight="1">
      <c r="A11" s="63" t="s">
        <v>3</v>
      </c>
      <c r="B11" s="64" t="s">
        <v>150</v>
      </c>
      <c r="C11" s="37" t="s">
        <v>94</v>
      </c>
      <c r="D11" s="37" t="s">
        <v>151</v>
      </c>
      <c r="E11" s="38">
        <v>180</v>
      </c>
      <c r="F11" s="113" t="s">
        <v>313</v>
      </c>
      <c r="G11" s="65" t="s">
        <v>102</v>
      </c>
      <c r="H11" s="70"/>
      <c r="I11" s="70"/>
      <c r="J11" s="65"/>
      <c r="K11" s="15"/>
      <c r="L11" s="65" t="str">
        <f>IF(K11=0,"0,00",IF(K11&gt;0,ROUND(E11/K11,2)))</f>
        <v>0,00</v>
      </c>
      <c r="M11" s="65"/>
      <c r="N11" s="66">
        <f>ROUND(L11*ROUND(M11,2),2)</f>
        <v>0</v>
      </c>
    </row>
    <row r="12" spans="1:16" s="9" customFormat="1" ht="24" customHeight="1">
      <c r="A12" s="71"/>
      <c r="B12" s="72"/>
      <c r="C12" s="72"/>
      <c r="D12" s="72"/>
      <c r="E12" s="73"/>
      <c r="F12" s="71"/>
      <c r="G12" s="74"/>
      <c r="H12" s="75"/>
      <c r="I12" s="75"/>
      <c r="J12" s="74"/>
      <c r="K12" s="57"/>
      <c r="L12" s="74"/>
      <c r="M12" s="74"/>
      <c r="N12" s="76"/>
      <c r="P12" s="77"/>
    </row>
    <row r="13" spans="1:16" s="9" customFormat="1" ht="13.5" customHeight="1">
      <c r="A13" s="78"/>
      <c r="B13" s="152" t="s">
        <v>142</v>
      </c>
      <c r="C13" s="152"/>
      <c r="D13" s="152"/>
      <c r="E13" s="152"/>
      <c r="F13" s="152"/>
      <c r="G13" s="79"/>
      <c r="H13" s="80"/>
      <c r="I13" s="80"/>
      <c r="J13" s="79"/>
      <c r="K13" s="46"/>
      <c r="L13" s="79"/>
      <c r="M13" s="79"/>
      <c r="N13" s="81"/>
      <c r="P13" s="77"/>
    </row>
    <row r="14" s="2" customFormat="1" ht="15">
      <c r="E14" s="41"/>
    </row>
    <row r="15" spans="2:6" s="2" customFormat="1" ht="32.25" customHeight="1">
      <c r="B15" s="141"/>
      <c r="C15" s="141"/>
      <c r="D15" s="141"/>
      <c r="E15" s="141"/>
      <c r="F15" s="141"/>
    </row>
    <row r="16" s="2" customFormat="1" ht="15">
      <c r="E16" s="4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4"/>
  <sheetViews>
    <sheetView showGridLines="0" view="pageBreakPreview" zoomScale="80" zoomScaleNormal="80" zoomScaleSheetLayoutView="80" zoomScalePageLayoutView="80" workbookViewId="0" topLeftCell="A4">
      <selection activeCell="N12" sqref="N12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SUM(N11:N12)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111</v>
      </c>
      <c r="F10" s="14"/>
      <c r="G10" s="5" t="str">
        <f>"Nazwa handlowa /
"&amp;C10&amp;" / 
"&amp;D10</f>
        <v>Nazwa handlowa /
Dawka / 
Postać /Opakowanie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154</v>
      </c>
      <c r="C11" s="37" t="s">
        <v>152</v>
      </c>
      <c r="D11" s="37" t="s">
        <v>152</v>
      </c>
      <c r="E11" s="38">
        <v>18</v>
      </c>
      <c r="F11" s="14" t="s">
        <v>101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9.5" customHeight="1">
      <c r="A12" s="21" t="s">
        <v>4</v>
      </c>
      <c r="B12" s="37" t="s">
        <v>154</v>
      </c>
      <c r="C12" s="37" t="s">
        <v>153</v>
      </c>
      <c r="D12" s="37" t="s">
        <v>153</v>
      </c>
      <c r="E12" s="38">
        <v>36</v>
      </c>
      <c r="F12" s="14" t="s">
        <v>101</v>
      </c>
      <c r="G12" s="15" t="s">
        <v>81</v>
      </c>
      <c r="H12" s="68"/>
      <c r="I12" s="68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="2" customFormat="1" ht="15">
      <c r="E13" s="41"/>
    </row>
    <row r="14" spans="2:6" s="2" customFormat="1" ht="15.75" customHeight="1">
      <c r="B14" s="151" t="s">
        <v>142</v>
      </c>
      <c r="C14" s="151"/>
      <c r="D14" s="151"/>
      <c r="E14" s="151"/>
      <c r="F14" s="151"/>
    </row>
    <row r="15" spans="2:6" s="2" customFormat="1" ht="14.25" customHeight="1">
      <c r="B15" s="151" t="s">
        <v>108</v>
      </c>
      <c r="C15" s="151"/>
      <c r="D15" s="151"/>
      <c r="E15" s="151"/>
      <c r="F15" s="15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</sheetData>
  <sheetProtection/>
  <mergeCells count="4">
    <mergeCell ref="G2:I2"/>
    <mergeCell ref="H6:I6"/>
    <mergeCell ref="B14:F14"/>
    <mergeCell ref="B15:F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7"/>
  <sheetViews>
    <sheetView showGridLines="0" view="pageBreakPreview" zoomScale="80" zoomScaleNormal="80" zoomScaleSheetLayoutView="80" zoomScalePageLayoutView="80" workbookViewId="0" topLeftCell="A4">
      <selection activeCell="N13" sqref="N13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22.125" style="1" customWidth="1"/>
    <col min="4" max="4" width="23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DFP.271.74.2019.KK</v>
      </c>
      <c r="N1" s="39" t="s">
        <v>83</v>
      </c>
      <c r="S1" s="2"/>
      <c r="T1" s="2"/>
    </row>
    <row r="2" spans="7:9" ht="15">
      <c r="G2" s="147"/>
      <c r="H2" s="147"/>
      <c r="I2" s="147"/>
    </row>
    <row r="3" ht="15">
      <c r="N3" s="39" t="s">
        <v>90</v>
      </c>
    </row>
    <row r="4" spans="2:17" ht="1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8">
        <f>SUM(N11:N13)</f>
        <v>0</v>
      </c>
      <c r="I6" s="1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65</v>
      </c>
      <c r="B10" s="5" t="s">
        <v>16</v>
      </c>
      <c r="C10" s="5" t="s">
        <v>17</v>
      </c>
      <c r="D10" s="5" t="s">
        <v>91</v>
      </c>
      <c r="E10" s="36" t="s">
        <v>111</v>
      </c>
      <c r="F10" s="14"/>
      <c r="G10" s="5" t="str">
        <f>"Nazwa handlowa /
"&amp;C10&amp;" / 
"&amp;D10</f>
        <v>Nazwa handlowa /
Dawka / 
Postać/ Opakowanie</v>
      </c>
      <c r="H10" s="5" t="s">
        <v>84</v>
      </c>
      <c r="I10" s="5" t="str">
        <f>B10</f>
        <v>Skład</v>
      </c>
      <c r="J10" s="5" t="s">
        <v>85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3.5" customHeight="1">
      <c r="A11" s="21" t="s">
        <v>3</v>
      </c>
      <c r="B11" s="21" t="s">
        <v>161</v>
      </c>
      <c r="C11" s="21" t="s">
        <v>156</v>
      </c>
      <c r="D11" s="21" t="s">
        <v>157</v>
      </c>
      <c r="E11" s="89">
        <v>340</v>
      </c>
      <c r="F11" s="21" t="s">
        <v>101</v>
      </c>
      <c r="G11" s="15" t="s">
        <v>81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48" customHeight="1">
      <c r="A12" s="21" t="s">
        <v>112</v>
      </c>
      <c r="B12" s="21" t="s">
        <v>161</v>
      </c>
      <c r="C12" s="21" t="s">
        <v>158</v>
      </c>
      <c r="D12" s="21" t="s">
        <v>157</v>
      </c>
      <c r="E12" s="89">
        <v>450</v>
      </c>
      <c r="F12" s="21" t="s">
        <v>101</v>
      </c>
      <c r="G12" s="15" t="s">
        <v>81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45">
      <c r="A13" s="21" t="s">
        <v>5</v>
      </c>
      <c r="B13" s="37" t="s">
        <v>161</v>
      </c>
      <c r="C13" s="37" t="s">
        <v>159</v>
      </c>
      <c r="D13" s="37" t="s">
        <v>157</v>
      </c>
      <c r="E13" s="38">
        <v>500</v>
      </c>
      <c r="F13" s="21" t="s">
        <v>101</v>
      </c>
      <c r="G13" s="15" t="s">
        <v>81</v>
      </c>
      <c r="H13" s="68"/>
      <c r="I13" s="68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15">
      <c r="A14" s="9"/>
      <c r="B14" s="44"/>
      <c r="C14" s="44"/>
      <c r="D14" s="44"/>
      <c r="E14" s="86"/>
      <c r="F14" s="9"/>
      <c r="G14" s="46"/>
      <c r="H14" s="88"/>
      <c r="I14" s="88"/>
      <c r="J14" s="47"/>
      <c r="K14" s="46"/>
      <c r="L14" s="46"/>
      <c r="M14" s="46"/>
      <c r="N14" s="48"/>
    </row>
    <row r="15" spans="1:14" ht="15">
      <c r="A15" s="9"/>
      <c r="B15" s="151" t="s">
        <v>136</v>
      </c>
      <c r="C15" s="151"/>
      <c r="D15" s="151"/>
      <c r="E15" s="151"/>
      <c r="F15" s="151"/>
      <c r="G15" s="46"/>
      <c r="H15" s="88"/>
      <c r="I15" s="88"/>
      <c r="J15" s="47"/>
      <c r="K15" s="46"/>
      <c r="L15" s="46"/>
      <c r="M15" s="46"/>
      <c r="N15" s="48"/>
    </row>
    <row r="16" spans="1:14" ht="15">
      <c r="A16" s="9"/>
      <c r="B16" s="151" t="s">
        <v>160</v>
      </c>
      <c r="C16" s="151"/>
      <c r="D16" s="151"/>
      <c r="E16" s="151"/>
      <c r="F16" s="151"/>
      <c r="G16" s="46"/>
      <c r="H16" s="88"/>
      <c r="I16" s="88"/>
      <c r="J16" s="47"/>
      <c r="K16" s="46"/>
      <c r="L16" s="46"/>
      <c r="M16" s="46"/>
      <c r="N16" s="48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</sheetData>
  <sheetProtection/>
  <mergeCells count="4"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view="pageBreakPreview" zoomScale="80" zoomScaleNormal="80" zoomScaleSheetLayoutView="80" zoomScalePageLayoutView="80" workbookViewId="0" topLeftCell="A4">
      <selection activeCell="N11" sqref="N11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6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DFP.271.74.2019.KK</v>
      </c>
      <c r="N1" s="39" t="s">
        <v>83</v>
      </c>
      <c r="R1" s="2"/>
      <c r="S1" s="2"/>
    </row>
    <row r="2" spans="7:9" ht="15">
      <c r="G2" s="147"/>
      <c r="H2" s="147"/>
      <c r="I2" s="147"/>
    </row>
    <row r="3" ht="15">
      <c r="N3" s="39" t="s">
        <v>90</v>
      </c>
    </row>
    <row r="4" spans="2:16" ht="1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148">
        <f>SUM(N11:N11)</f>
        <v>0</v>
      </c>
      <c r="I6" s="149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P8" s="1"/>
    </row>
    <row r="9" spans="2:16" ht="15">
      <c r="B9" s="4"/>
      <c r="P9" s="1"/>
    </row>
    <row r="10" spans="1:14" s="4" customFormat="1" ht="99.75" customHeight="1">
      <c r="A10" s="5" t="s">
        <v>65</v>
      </c>
      <c r="B10" s="5" t="s">
        <v>16</v>
      </c>
      <c r="C10" s="5" t="s">
        <v>17</v>
      </c>
      <c r="D10" s="5" t="s">
        <v>80</v>
      </c>
      <c r="E10" s="36" t="s">
        <v>93</v>
      </c>
      <c r="F10" s="14"/>
      <c r="G10" s="5" t="str">
        <f>"Nazwa handlowa /
"&amp;C10&amp;" / 
"&amp;D10</f>
        <v>Nazwa handlowa /
Dawka / 
Postać /Opakowanie</v>
      </c>
      <c r="H10" s="5" t="s">
        <v>110</v>
      </c>
      <c r="I10" s="5" t="str">
        <f>B10</f>
        <v>Skład</v>
      </c>
      <c r="J10" s="5" t="s">
        <v>85</v>
      </c>
      <c r="K10" s="114" t="s">
        <v>314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162</v>
      </c>
      <c r="C11" s="37" t="s">
        <v>103</v>
      </c>
      <c r="D11" s="37" t="s">
        <v>163</v>
      </c>
      <c r="E11" s="38">
        <v>180</v>
      </c>
      <c r="F11" s="14" t="s">
        <v>68</v>
      </c>
      <c r="G11" s="15" t="s">
        <v>81</v>
      </c>
      <c r="H11" s="68"/>
      <c r="I11" s="6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6" ht="15">
      <c r="A12" s="9"/>
      <c r="B12" s="9"/>
      <c r="C12" s="9"/>
      <c r="D12" s="9"/>
      <c r="E12" s="19"/>
      <c r="F12" s="9"/>
      <c r="G12" s="9"/>
      <c r="H12" s="9"/>
      <c r="I12" s="9"/>
      <c r="J12" s="9"/>
      <c r="K12" s="9"/>
      <c r="L12" s="9"/>
      <c r="M12" s="9"/>
      <c r="N12" s="9"/>
      <c r="P12" s="1"/>
    </row>
    <row r="13" spans="1:16" ht="19.5" customHeight="1">
      <c r="A13" s="9"/>
      <c r="B13" s="144" t="s">
        <v>136</v>
      </c>
      <c r="C13" s="144"/>
      <c r="D13" s="144"/>
      <c r="E13" s="144"/>
      <c r="F13" s="144"/>
      <c r="G13" s="144"/>
      <c r="H13" s="9"/>
      <c r="I13" s="9"/>
      <c r="J13" s="9"/>
      <c r="K13" s="9"/>
      <c r="L13" s="9"/>
      <c r="M13" s="9"/>
      <c r="N13" s="9"/>
      <c r="P13" s="1"/>
    </row>
    <row r="14" spans="1:16" ht="23.25" customHeight="1">
      <c r="A14" s="9"/>
      <c r="B14" s="147"/>
      <c r="C14" s="147"/>
      <c r="D14" s="147"/>
      <c r="E14" s="147"/>
      <c r="F14" s="147"/>
      <c r="G14" s="147"/>
      <c r="H14" s="9"/>
      <c r="I14" s="9"/>
      <c r="J14" s="9"/>
      <c r="K14" s="9"/>
      <c r="L14" s="9"/>
      <c r="M14" s="9"/>
      <c r="N14" s="9"/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</sheetData>
  <sheetProtection/>
  <mergeCells count="4">
    <mergeCell ref="G2:I2"/>
    <mergeCell ref="H6:I6"/>
    <mergeCell ref="B13:G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2019-08-29T06:09:21Z</cp:lastPrinted>
  <dcterms:created xsi:type="dcterms:W3CDTF">2003-05-16T10:10:29Z</dcterms:created>
  <dcterms:modified xsi:type="dcterms:W3CDTF">2019-08-29T06:09:26Z</dcterms:modified>
  <cp:category/>
  <cp:version/>
  <cp:contentType/>
  <cp:contentStatus/>
</cp:coreProperties>
</file>