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4000" windowHeight="9630" tabRatio="840" firstSheet="6" activeTab="21"/>
  </bookViews>
  <sheets>
    <sheet name="formularz oferty" sheetId="1" r:id="rId1"/>
    <sheet name="część (1)" sheetId="2" r:id="rId2"/>
    <sheet name="czesc 2" sheetId="3" r:id="rId3"/>
    <sheet name="częśc 3" sheetId="4" r:id="rId4"/>
    <sheet name="cześć 4" sheetId="5" r:id="rId5"/>
    <sheet name="częśc 5" sheetId="6" r:id="rId6"/>
    <sheet name="część 6" sheetId="7" r:id="rId7"/>
    <sheet name="częśc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eść 14" sheetId="15" r:id="rId15"/>
    <sheet name="część 15" sheetId="16" r:id="rId16"/>
    <sheet name="część 16" sheetId="17" r:id="rId17"/>
    <sheet name="część 17" sheetId="18" r:id="rId18"/>
    <sheet name="część 18" sheetId="19" r:id="rId19"/>
    <sheet name="część 19" sheetId="20" r:id="rId20"/>
    <sheet name="część 20" sheetId="21" r:id="rId21"/>
    <sheet name="część 21" sheetId="22" r:id="rId22"/>
    <sheet name="część 22" sheetId="23" r:id="rId23"/>
    <sheet name="część 23" sheetId="24" r:id="rId24"/>
    <sheet name="część 24" sheetId="25" r:id="rId25"/>
    <sheet name="cześć 25" sheetId="26" r:id="rId26"/>
    <sheet name="część 26" sheetId="27" r:id="rId27"/>
    <sheet name="częśc 27" sheetId="28" r:id="rId28"/>
    <sheet name="część 28" sheetId="29" r:id="rId29"/>
    <sheet name="cześć 29" sheetId="30" r:id="rId30"/>
    <sheet name="część 30" sheetId="31" r:id="rId31"/>
    <sheet name="część 31" sheetId="32" r:id="rId32"/>
    <sheet name="część 32" sheetId="33" r:id="rId33"/>
    <sheet name="część 33" sheetId="34" r:id="rId34"/>
    <sheet name="część 34" sheetId="35" r:id="rId35"/>
    <sheet name="część 35" sheetId="36" r:id="rId36"/>
    <sheet name="część 36" sheetId="37" r:id="rId37"/>
    <sheet name="część 37" sheetId="38" r:id="rId38"/>
    <sheet name="część 38" sheetId="39" r:id="rId39"/>
    <sheet name="część 39" sheetId="40" r:id="rId40"/>
    <sheet name="część 40" sheetId="41" r:id="rId41"/>
    <sheet name="część 41" sheetId="42" r:id="rId42"/>
    <sheet name="część 42" sheetId="43" r:id="rId43"/>
    <sheet name="część 43" sheetId="44" r:id="rId44"/>
    <sheet name="część 44" sheetId="45" r:id="rId45"/>
    <sheet name="część 45" sheetId="46" r:id="rId46"/>
    <sheet name="część 46" sheetId="47" r:id="rId47"/>
    <sheet name="częśc 47" sheetId="48" r:id="rId48"/>
    <sheet name="część 48" sheetId="49" r:id="rId49"/>
    <sheet name="częśc 49" sheetId="50" r:id="rId50"/>
    <sheet name="częśc 50" sheetId="51" r:id="rId51"/>
  </sheets>
  <definedNames>
    <definedName name="_xlnm.Print_Area" localSheetId="2">'czesc 2'!$A$1:$N$17</definedName>
    <definedName name="_xlnm.Print_Area" localSheetId="14">'cześć 14'!$A$1:$N$13</definedName>
    <definedName name="_xlnm.Print_Area" localSheetId="25">'cześć 25'!$A$1:$N$15</definedName>
    <definedName name="_xlnm.Print_Area" localSheetId="29">'cześć 29'!$A$1:$N$14</definedName>
    <definedName name="_xlnm.Print_Area" localSheetId="4">'cześć 4'!$A$1:$N$14</definedName>
    <definedName name="_xlnm.Print_Area" localSheetId="27">'częśc 27'!$A$1:$N$12</definedName>
    <definedName name="_xlnm.Print_Area" localSheetId="3">'częśc 3'!$A$1:$N$16</definedName>
    <definedName name="_xlnm.Print_Area" localSheetId="47">'częśc 47'!$A$1:$N$13</definedName>
    <definedName name="_xlnm.Print_Area" localSheetId="49">'częśc 49'!$A$1:$N$15</definedName>
    <definedName name="_xlnm.Print_Area" localSheetId="5">'częśc 5'!$A$1:$N$15</definedName>
    <definedName name="_xlnm.Print_Area" localSheetId="50">'częśc 50'!$A$1:$N$13</definedName>
    <definedName name="_xlnm.Print_Area" localSheetId="7">'częśc 7'!$A$1:$N$24</definedName>
    <definedName name="_xlnm.Print_Area" localSheetId="1">'część (1)'!$A$1:$N$16</definedName>
    <definedName name="_xlnm.Print_Area" localSheetId="10">'część 10'!$A$1:$N$18</definedName>
    <definedName name="_xlnm.Print_Area" localSheetId="11">'część 11'!$A$1:$N$14</definedName>
    <definedName name="_xlnm.Print_Area" localSheetId="12">'część 12'!$A$1:$N$13</definedName>
    <definedName name="_xlnm.Print_Area" localSheetId="13">'część 13'!$A$1:$N$14</definedName>
    <definedName name="_xlnm.Print_Area" localSheetId="15">'część 15'!$A$1:$N$15</definedName>
    <definedName name="_xlnm.Print_Area" localSheetId="16">'część 16'!$A$1:$N$14</definedName>
    <definedName name="_xlnm.Print_Area" localSheetId="17">'część 17'!$A$1:$N$14</definedName>
    <definedName name="_xlnm.Print_Area" localSheetId="18">'część 18'!$A$1:$N$16</definedName>
    <definedName name="_xlnm.Print_Area" localSheetId="19">'część 19'!$A$1:$N$12</definedName>
    <definedName name="_xlnm.Print_Area" localSheetId="20">'część 20'!$A$1:$N$14</definedName>
    <definedName name="_xlnm.Print_Area" localSheetId="21">'część 21'!$A$1:$N$13</definedName>
    <definedName name="_xlnm.Print_Area" localSheetId="22">'część 22'!$A$1:$N$51</definedName>
    <definedName name="_xlnm.Print_Area" localSheetId="23">'część 23'!$A$1:$N$16</definedName>
    <definedName name="_xlnm.Print_Area" localSheetId="24">'część 24'!$A$1:$N$19</definedName>
    <definedName name="_xlnm.Print_Area" localSheetId="26">'część 26'!$A$1:$N$12</definedName>
    <definedName name="_xlnm.Print_Area" localSheetId="28">'część 28'!$A$1:$N$21</definedName>
    <definedName name="_xlnm.Print_Area" localSheetId="30">'część 30'!$A$1:$N$15</definedName>
    <definedName name="_xlnm.Print_Area" localSheetId="31">'część 31'!$A$1:$N$14</definedName>
    <definedName name="_xlnm.Print_Area" localSheetId="32">'część 32'!$A$1:$N$13</definedName>
    <definedName name="_xlnm.Print_Area" localSheetId="33">'część 33'!$A$1:$N$14</definedName>
    <definedName name="_xlnm.Print_Area" localSheetId="34">'część 34'!$A$1:$N$24</definedName>
    <definedName name="_xlnm.Print_Area" localSheetId="35">'część 35'!$A$1:$N$13</definedName>
    <definedName name="_xlnm.Print_Area" localSheetId="36">'część 36'!$A$1:$N$14</definedName>
    <definedName name="_xlnm.Print_Area" localSheetId="37">'część 37'!$A$1:$N$13</definedName>
    <definedName name="_xlnm.Print_Area" localSheetId="38">'część 38'!$A$1:$N$13</definedName>
    <definedName name="_xlnm.Print_Area" localSheetId="39">'część 39'!$A$1:$N$13</definedName>
    <definedName name="_xlnm.Print_Area" localSheetId="40">'część 40'!$A$1:$N$15</definedName>
    <definedName name="_xlnm.Print_Area" localSheetId="41">'część 41'!$A$1:$N$13</definedName>
    <definedName name="_xlnm.Print_Area" localSheetId="42">'część 42'!$A$1:$N$13</definedName>
    <definedName name="_xlnm.Print_Area" localSheetId="43">'część 43'!$A$1:$O$15</definedName>
    <definedName name="_xlnm.Print_Area" localSheetId="44">'część 44'!$A$1:$N$18</definedName>
    <definedName name="_xlnm.Print_Area" localSheetId="45">'część 45'!$A$1:$N$15</definedName>
    <definedName name="_xlnm.Print_Area" localSheetId="46">'część 46'!$A$1:$N$13</definedName>
    <definedName name="_xlnm.Print_Area" localSheetId="48">'część 48'!$A$1:$N$17</definedName>
    <definedName name="_xlnm.Print_Area" localSheetId="6">'część 6'!$A$1:$N$40</definedName>
    <definedName name="_xlnm.Print_Area" localSheetId="8">'część 8'!$A$1:$N$19</definedName>
    <definedName name="_xlnm.Print_Area" localSheetId="9">'część 9'!$A$2:$N$14</definedName>
    <definedName name="_xlnm.Print_Area" localSheetId="0">'formularz oferty'!$A$1:$E$101</definedName>
  </definedNames>
  <calcPr fullCalcOnLoad="1"/>
</workbook>
</file>

<file path=xl/sharedStrings.xml><?xml version="1.0" encoding="utf-8"?>
<sst xmlns="http://schemas.openxmlformats.org/spreadsheetml/2006/main" count="2124" uniqueCount="589">
  <si>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</si>
  <si>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</si>
  <si>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</si>
  <si>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</si>
  <si>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</si>
  <si>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</si>
  <si>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</si>
  <si>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</si>
  <si>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</si>
  <si>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</si>
  <si>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</si>
  <si>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</si>
  <si>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</si>
  <si>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</si>
  <si>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</si>
  <si>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</si>
  <si>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</si>
  <si>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</si>
  <si>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</si>
  <si>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</si>
  <si>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</si>
  <si>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</si>
  <si>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</si>
  <si>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</si>
  <si>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</si>
  <si>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</si>
  <si>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</si>
  <si>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</si>
  <si>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</si>
  <si>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</si>
  <si>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</si>
  <si>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</si>
  <si>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</si>
  <si>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</si>
  <si>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</si>
  <si>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</si>
  <si>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</si>
  <si>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</si>
  <si>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</si>
  <si>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</si>
  <si>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</si>
  <si>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</si>
  <si>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</si>
  <si>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</si>
  <si>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</si>
  <si>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</si>
  <si>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</si>
  <si>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</si>
  <si>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24</t>
  </si>
  <si>
    <t>część 25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</si>
  <si>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</si>
  <si>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</si>
  <si>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</si>
  <si>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</si>
  <si>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</si>
  <si>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</si>
  <si>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</si>
  <si>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</si>
  <si>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</si>
  <si>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</si>
  <si>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</si>
  <si>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</si>
  <si>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</si>
  <si>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</si>
  <si>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</si>
  <si>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</si>
  <si>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</si>
  <si>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</si>
  <si>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</si>
  <si>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</si>
  <si>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</si>
  <si>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</si>
  <si>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</si>
  <si>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</si>
  <si>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</si>
  <si>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</si>
  <si>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</si>
  <si>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</si>
  <si>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</si>
  <si>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</si>
  <si>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</si>
  <si>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</si>
  <si>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Poz.</t>
  </si>
  <si>
    <t>10.</t>
  </si>
  <si>
    <t>6.</t>
  </si>
  <si>
    <t>sztuk</t>
  </si>
  <si>
    <t>13.</t>
  </si>
  <si>
    <t>14.</t>
  </si>
  <si>
    <t>15.</t>
  </si>
  <si>
    <t>16.</t>
  </si>
  <si>
    <t>17.</t>
  </si>
  <si>
    <t>18.</t>
  </si>
  <si>
    <t>19.</t>
  </si>
  <si>
    <t>20.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</si>
  <si>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</si>
  <si>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</si>
  <si>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</si>
  <si>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</si>
  <si>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</si>
  <si>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</si>
  <si>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</si>
  <si>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</si>
  <si>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</si>
  <si>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</si>
  <si>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</si>
  <si>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</si>
  <si>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</si>
  <si>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</si>
  <si>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</si>
  <si>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</si>
  <si>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</si>
  <si>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</si>
  <si>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</si>
  <si>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21.</t>
  </si>
  <si>
    <t>22.</t>
  </si>
  <si>
    <t>23.</t>
  </si>
  <si>
    <t>załącznik nr ….. do umowy</t>
  </si>
  <si>
    <t>Postać/ Opakowanie</t>
  </si>
  <si>
    <t>100 mg</t>
  </si>
  <si>
    <t>Postać/Opakowanie</t>
  </si>
  <si>
    <t>1 g</t>
  </si>
  <si>
    <t xml:space="preserve">Ilość </t>
  </si>
  <si>
    <t>4 mg</t>
  </si>
  <si>
    <t>400 mg</t>
  </si>
  <si>
    <t>50 mg</t>
  </si>
  <si>
    <t>40 mg</t>
  </si>
  <si>
    <t>postać stała doustna</t>
  </si>
  <si>
    <t>300 mg</t>
  </si>
  <si>
    <t>roztwór do wstrzykiwań</t>
  </si>
  <si>
    <t>stała postać doustna</t>
  </si>
  <si>
    <t>80 mg</t>
  </si>
  <si>
    <t>160 mg</t>
  </si>
  <si>
    <t>roztwór do wstrz.</t>
  </si>
  <si>
    <t>15 mg</t>
  </si>
  <si>
    <t>10 mg</t>
  </si>
  <si>
    <t>75 mg</t>
  </si>
  <si>
    <t>25 mg</t>
  </si>
  <si>
    <t>3 mg</t>
  </si>
  <si>
    <t>* wymagany jeden podmiot odpowiedzialny</t>
  </si>
  <si>
    <t xml:space="preserve">Nazwa handlowa:
Dawka:
Postać/ Opakowanie:
</t>
  </si>
  <si>
    <t>*wymagany jeden podmiot odpowiedzialny</t>
  </si>
  <si>
    <t>200 mg</t>
  </si>
  <si>
    <t>tabletki powlekane</t>
  </si>
  <si>
    <r>
      <t xml:space="preserve">Podmiot Odpowiedzialny
</t>
    </r>
  </si>
  <si>
    <r>
      <t xml:space="preserve">Podmiot Odpowiedzialny
</t>
    </r>
  </si>
  <si>
    <t>Oświadczamy, że termin płatności wynosi 60 dni.</t>
  </si>
  <si>
    <t>opakowań</t>
  </si>
  <si>
    <t xml:space="preserve">Nazwa handlowa:
Dawka:
Postać/ Opakowanie:
</t>
  </si>
  <si>
    <t>1000 mg</t>
  </si>
  <si>
    <t>Rifampicinum</t>
  </si>
  <si>
    <t>1 mg</t>
  </si>
  <si>
    <t>150 mg</t>
  </si>
  <si>
    <t>* wymagany jeden podmiot odpowiedzialny w przypadku tej samej substancji czynnej</t>
  </si>
  <si>
    <t>Wymiary</t>
  </si>
  <si>
    <t xml:space="preserve">Postać/Opakowanie 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</si>
  <si>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</si>
  <si>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</si>
  <si>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</si>
  <si>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Oświadczamy, że zamówienie będziemy wykonywać do czasu wyczerpania kwoty wynagrodzenia umownego, nie dłużej jednak niż przez 18 miesięcy od dnia zawarcia umowy.</t>
  </si>
  <si>
    <t>500 mg</t>
  </si>
  <si>
    <t>roztwór do wstrzykiwań, fiol.</t>
  </si>
  <si>
    <t xml:space="preserve">Podmiot Odpowiedzialny </t>
  </si>
  <si>
    <t>Ilość opakowań</t>
  </si>
  <si>
    <t xml:space="preserve">* wymagany jeden podmiot odpowiedzialny </t>
  </si>
  <si>
    <t xml:space="preserve">2. </t>
  </si>
  <si>
    <t>0,75 mg</t>
  </si>
  <si>
    <t>tabletki o przedłużonym uwalnianiu</t>
  </si>
  <si>
    <t>Tacrolimus*</t>
  </si>
  <si>
    <t>Methylprednisolonum</t>
  </si>
  <si>
    <t>proszek i rozp. do sporządzania roztworu do wstrzykiwań, fiol. proszku + rozp.</t>
  </si>
  <si>
    <t>Methylprednisolonum^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</si>
  <si>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</si>
  <si>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</si>
  <si>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</si>
  <si>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</si>
  <si>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</si>
  <si>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</si>
  <si>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</si>
  <si>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</si>
  <si>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</si>
  <si>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</si>
  <si>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Amoxicillinum</t>
  </si>
  <si>
    <t>500 mg/5 ml; 60 ml</t>
  </si>
  <si>
    <t xml:space="preserve"> granulat do sporządzania zawiesiny doustnej</t>
  </si>
  <si>
    <t>Azathioprinum</t>
  </si>
  <si>
    <t>Betaxololum</t>
  </si>
  <si>
    <t>5 mg/ml; 5 ml</t>
  </si>
  <si>
    <t>krople do oczu, roztwór</t>
  </si>
  <si>
    <t>Chlorprothixeni
hydrochloridum</t>
  </si>
  <si>
    <t>Cyclophosphamidum</t>
  </si>
  <si>
    <t>postać stała doustna^^</t>
  </si>
  <si>
    <t xml:space="preserve">Furosemidum </t>
  </si>
  <si>
    <t>Glucagoni hydrochloridum</t>
  </si>
  <si>
    <t>proszek i rozp. do sporz. roztw. do wstrz.</t>
  </si>
  <si>
    <t>60 mcg</t>
  </si>
  <si>
    <t>liofilizat doustny</t>
  </si>
  <si>
    <t>120 mcg</t>
  </si>
  <si>
    <t>Dorzolamidum</t>
  </si>
  <si>
    <t>20 mg/ml; 5 ml</t>
  </si>
  <si>
    <t>Fenoteroli hydrobromidum
+ Ipratropii bromidum</t>
  </si>
  <si>
    <t>(0,5 mg
+ 0,25 mg)
/ml; 20 ml</t>
  </si>
  <si>
    <t>płyn do inh. z nebulizatora: but. 20 ml</t>
  </si>
  <si>
    <t>Fluoxetinum</t>
  </si>
  <si>
    <t>Haloperidoli decanoas</t>
  </si>
  <si>
    <t>50 mg/ml, 1 ml</t>
  </si>
  <si>
    <t xml:space="preserve">roztwór do wstrz. </t>
  </si>
  <si>
    <t>Ipratropii bromidum</t>
  </si>
  <si>
    <t xml:space="preserve">0,25 mg/ml; fl. 20 ml </t>
  </si>
  <si>
    <t>płyn do inhalacji
z nebulizatora</t>
  </si>
  <si>
    <t>Moclobemidum</t>
  </si>
  <si>
    <t>Sulfamethoxazolum
+ Trimethoprimum</t>
  </si>
  <si>
    <t>800 mg
+ 160 mg</t>
  </si>
  <si>
    <t>Quetiapinum</t>
  </si>
  <si>
    <t>Candesartanum cilexetilum</t>
  </si>
  <si>
    <t xml:space="preserve">16 mg </t>
  </si>
  <si>
    <t>Dieta oparta na aminokwasach, kompletna pod względem odżywczym z dodatkiem długołańcuchowych wielonienasyconych kwasów tłuszczowych (LCP), kwasu dokozaheksaenowego (DHA) i kwasu arachidonowego (ARA), hipoalergiczna; na 100 g 475 ckal; aminokwasy 15,5 g, węglowodany 54 g, tłuszcze 23 g</t>
  </si>
  <si>
    <t>400 g, puszka</t>
  </si>
  <si>
    <t>12 mcg / h</t>
  </si>
  <si>
    <t>system transdermalny</t>
  </si>
  <si>
    <t>25 mcg / h</t>
  </si>
  <si>
    <t>50 mcg / h</t>
  </si>
  <si>
    <t>75 mcg / h</t>
  </si>
  <si>
    <t>100 mcg / h</t>
  </si>
  <si>
    <t>Methadoni hydrochloridum</t>
  </si>
  <si>
    <t>1 mg/ml;20 ml</t>
  </si>
  <si>
    <t>syrop: but. 20 ml</t>
  </si>
  <si>
    <t>Methylphenidati
hydrochloridum</t>
  </si>
  <si>
    <t>18 mg</t>
  </si>
  <si>
    <t>Sulfentanilum</t>
  </si>
  <si>
    <t>5 mcg/ml; 10ml</t>
  </si>
  <si>
    <t>0,05 mg/dawkę; 1 butelka 1,8 ml (10 dawek)</t>
  </si>
  <si>
    <t>aerozol do nosa, roztwór</t>
  </si>
  <si>
    <t xml:space="preserve"> 0,1 mg/dawkę; 1 butelka 2,9 ml (20 dawek)</t>
  </si>
  <si>
    <t>0,2 mg/dawkę; 1 butelka 5,0 ml (40 dawek)</t>
  </si>
  <si>
    <t>Estazolamum</t>
  </si>
  <si>
    <t>2 mg</t>
  </si>
  <si>
    <t>7,5 mg</t>
  </si>
  <si>
    <t>Phenobarbitalum</t>
  </si>
  <si>
    <t>Zolpidem</t>
  </si>
  <si>
    <t>Zopiclonum</t>
  </si>
  <si>
    <t>tabl.</t>
  </si>
  <si>
    <t>5 mg</t>
  </si>
  <si>
    <t>Nitrazepamum</t>
  </si>
  <si>
    <t xml:space="preserve">Oferowana ilość opakowań jednostkowych </t>
  </si>
  <si>
    <t xml:space="preserve">1. </t>
  </si>
  <si>
    <t>5 mg/ml lub 5 mg/2 ml</t>
  </si>
  <si>
    <t>15 mg/2 ml lub 15 mg/3 ml</t>
  </si>
  <si>
    <t>roztwór do wstrzykiwań, ampułka</t>
  </si>
  <si>
    <t>Metronidazolum</t>
  </si>
  <si>
    <t>5mg/ml; 100ml</t>
  </si>
  <si>
    <t>roztwór do infuzji</t>
  </si>
  <si>
    <t>6,75 mg/0,9 ml</t>
  </si>
  <si>
    <t>37,5 mg/5 ml</t>
  </si>
  <si>
    <t>koncentrat do sporządzania roztworu do wlewu</t>
  </si>
  <si>
    <t>Cefazolinum</t>
  </si>
  <si>
    <t xml:space="preserve">proszek do sporządzania roztworu do wstrzykiwań i.v., i.m. i infuzji, fiol. </t>
  </si>
  <si>
    <t>Iohexolum</t>
  </si>
  <si>
    <t>647 mg/ml, 20 ml</t>
  </si>
  <si>
    <t>0,5 g/ml; 5 ml</t>
  </si>
  <si>
    <t>0,5 g/ml; 2 ml</t>
  </si>
  <si>
    <t>Ciclosporinum</t>
  </si>
  <si>
    <t>50 mg/ml</t>
  </si>
  <si>
    <t>koncentrat do sporządzania roztworu do wlewu dożylnego, amp.</t>
  </si>
  <si>
    <t>34.</t>
  </si>
  <si>
    <t>35.</t>
  </si>
  <si>
    <t>36.</t>
  </si>
  <si>
    <t>37.</t>
  </si>
  <si>
    <t>38.</t>
  </si>
  <si>
    <t>Acetazolamidum</t>
  </si>
  <si>
    <t>250 mg</t>
  </si>
  <si>
    <t>Acenocoumarolum</t>
  </si>
  <si>
    <t>Acidum acetylsalicylicum</t>
  </si>
  <si>
    <t>tabletki dojelitowe</t>
  </si>
  <si>
    <t>Acidum ascorbicum, Ferrosi sulfas</t>
  </si>
  <si>
    <t>60 mg, 100 mg Fe2+</t>
  </si>
  <si>
    <t>Acidum lipoicum</t>
  </si>
  <si>
    <t>600 mg
/50 ml</t>
  </si>
  <si>
    <t>Alcohol polyvinilicus</t>
  </si>
  <si>
    <t>14 mg/ml; 10 ml (5 ml x 2)</t>
  </si>
  <si>
    <t>krople do oczu, roztwór, 2 x 5 ml</t>
  </si>
  <si>
    <t>Alginian magnezu, symetykon, fruktoza, guma ksantanowa, D-pantenol, węglan sodu, wodorotlenek sodu</t>
  </si>
  <si>
    <t>200 ml</t>
  </si>
  <si>
    <t xml:space="preserve">postać stała doustna </t>
  </si>
  <si>
    <t>Carbacholum</t>
  </si>
  <si>
    <t>0,1 mg/ml,1,5 ml</t>
  </si>
  <si>
    <t xml:space="preserve">roztwór do stos. wewnątrzgałkowego </t>
  </si>
  <si>
    <t>Chlortalidonum</t>
  </si>
  <si>
    <t>Desmopressini acetas</t>
  </si>
  <si>
    <t>4 µg/1 ml</t>
  </si>
  <si>
    <t>Escitalopram</t>
  </si>
  <si>
    <t xml:space="preserve">10 mg </t>
  </si>
  <si>
    <t>Etamsylatum</t>
  </si>
  <si>
    <t>Flunarizinum</t>
  </si>
  <si>
    <t>Ibuprofen</t>
  </si>
  <si>
    <t>2 g/100 ml</t>
  </si>
  <si>
    <t>zawiesina doustna</t>
  </si>
  <si>
    <t>Itopridi hydrochloridum</t>
  </si>
  <si>
    <t>Lamotriginum</t>
  </si>
  <si>
    <t>Liraglutidum</t>
  </si>
  <si>
    <t>6 mg/ml</t>
  </si>
  <si>
    <t>roztwór do wstrzykiwań; 1 wstrzykiwacz 3 ml</t>
  </si>
  <si>
    <t>Laktaza 56,9%, glicerol (subst. zagęszczajaca), woda, chlorek potasu (subst. stabilizująca)</t>
  </si>
  <si>
    <t>15  ml</t>
  </si>
  <si>
    <t>krople</t>
  </si>
  <si>
    <t>Magnesii hydroaspartas</t>
  </si>
  <si>
    <t>70 mg Mg 2+</t>
  </si>
  <si>
    <t>Memantini
hydrochloridum</t>
  </si>
  <si>
    <t>Metamizolum natricum</t>
  </si>
  <si>
    <t>Methyldopum</t>
  </si>
  <si>
    <t>Moxifloxacinum</t>
  </si>
  <si>
    <t>Pentoxifyllinum</t>
  </si>
  <si>
    <t>drażetki lub tabl.powl.</t>
  </si>
  <si>
    <t>Phenytoinum</t>
  </si>
  <si>
    <t>50mg/ml; 5 ml</t>
  </si>
  <si>
    <t>Salbutamol</t>
  </si>
  <si>
    <t xml:space="preserve"> 0,5 mg/ml</t>
  </si>
  <si>
    <t>Sodium Butyrate</t>
  </si>
  <si>
    <t>500 mg mikrogranulatu maślanu sodu i trójglicerydu pochodzenia roślinnego, co odpowiada 150mg maślanu sodu</t>
  </si>
  <si>
    <t>Tetracyclini hydrochloridum</t>
  </si>
  <si>
    <t>Tocopherolum</t>
  </si>
  <si>
    <t>300 mg/ml; 10 ml</t>
  </si>
  <si>
    <t xml:space="preserve">krople doustne, roztwór </t>
  </si>
  <si>
    <t>Tramadoli hydrochloridum</t>
  </si>
  <si>
    <t>100 mg/2 ml</t>
  </si>
  <si>
    <t>Tramadoli hydrochloridum
+ Paracetamolum</t>
  </si>
  <si>
    <t>37,5 mg
+ 325 mg</t>
  </si>
  <si>
    <t>Verapamilum</t>
  </si>
  <si>
    <t>120 mg</t>
  </si>
  <si>
    <t>tabletki powlekane o przedłużnym uwalnianiu</t>
  </si>
  <si>
    <t>Zasadowy galusan bizmutawy, tlenk bizmutawy, oksyjodogalusan bizmutawy, rezorcyna, kwas borowy, tlenek cynku, balsam peruwiański</t>
  </si>
  <si>
    <t xml:space="preserve">42,4 mg, 17,4 mg,  0,6 mg,  17,4 mg, 357 mg, 212 mg, 35,4 mg </t>
  </si>
  <si>
    <t>czopki doodbytnicze</t>
  </si>
  <si>
    <t>30 mg</t>
  </si>
  <si>
    <t xml:space="preserve">sztuk </t>
  </si>
  <si>
    <t>Lidocaini hydrochloridum</t>
  </si>
  <si>
    <t>100 mg/g; 38 g</t>
  </si>
  <si>
    <t xml:space="preserve">aerozol, roztwór </t>
  </si>
  <si>
    <t>Aplikator do Lidocainy</t>
  </si>
  <si>
    <t>200 szt/op</t>
  </si>
  <si>
    <t>aplikator</t>
  </si>
  <si>
    <t>Środek do dezynfekcji skóry i błon śluzowych oraz przed zabiegami chirurgicznymi</t>
  </si>
  <si>
    <t xml:space="preserve">główne substancje czynne: PVP - iod
stężenie użytkowe: 100 mg/ml
spektrum działania: B, Tbc, F, V
</t>
  </si>
  <si>
    <t>butelka 1000 ml</t>
  </si>
  <si>
    <t>Levomepromazinum</t>
  </si>
  <si>
    <t>Oxytetracyclini
hydrochloridum
+ Polymyxinum B sulfas
+ Hydrocortisoni acetas</t>
  </si>
  <si>
    <t>(5 mg
+ 10000 j.m.
+ 15 mg)/ml, 5 ml</t>
  </si>
  <si>
    <t>krople do oczu i uszu, zawiesina 5 ml</t>
  </si>
  <si>
    <t>Prasugrel</t>
  </si>
  <si>
    <t>tabletka powlekana</t>
  </si>
  <si>
    <t>proszek i rozp. dosporz. roztw. do inf., fiol. proszku + rozp. 10 ml</t>
  </si>
  <si>
    <t>20 mg</t>
  </si>
  <si>
    <t>proszek i rozp. dosporz. roztw. do inf., fiol. proszku + rozp. 20 ml</t>
  </si>
  <si>
    <t>proszek i rozp. dosporz. roztw. do inf., fiol. proszku + rozp. 50 ml</t>
  </si>
  <si>
    <t>Prothrombinum multiplex
humanum</t>
  </si>
  <si>
    <t>500 j.m. lub 600 j.m.</t>
  </si>
  <si>
    <t xml:space="preserve">proszek i rozpuszczalnik do sporządzania roztworu do wstrzykiwań, 1 fiol. proszku + fiol. rozp. </t>
  </si>
  <si>
    <t>Levetiracetamum</t>
  </si>
  <si>
    <t>100 mg/ml; 5 ml</t>
  </si>
  <si>
    <t>koncentrat do sporządzania
roztworu do infuzji</t>
  </si>
  <si>
    <t>Atropini sulfas</t>
  </si>
  <si>
    <t>10 mg/ml, 5 ml</t>
  </si>
  <si>
    <t xml:space="preserve">krople do oczu, roztwór </t>
  </si>
  <si>
    <t>Clemastinum</t>
  </si>
  <si>
    <t>2 mg/2 ml</t>
  </si>
  <si>
    <t>Haloperidolum</t>
  </si>
  <si>
    <t>5 mg/1 ml</t>
  </si>
  <si>
    <t xml:space="preserve">roztwór do wstrzykiwań, ampułka </t>
  </si>
  <si>
    <t>Kalii chloridum</t>
  </si>
  <si>
    <t>150 mg/ml; 20 ml</t>
  </si>
  <si>
    <t>koncentrat do sporządzania roztworu do infuzji, fiolka szklana z gumowym korkiem</t>
  </si>
  <si>
    <t>tabl.dopochwowe</t>
  </si>
  <si>
    <t xml:space="preserve">Cena brutto jednego opakowania jednostkowego </t>
  </si>
  <si>
    <t>10 mg/ml; 1 ml</t>
  </si>
  <si>
    <t>roztwór do wstrzykiwań i infuzji lub roztwór do wstrzykiwań i koncentrat do sporządzania roztworu do wstrzykiwań / do infuzji</t>
  </si>
  <si>
    <t>20 mg/ml; 2 ml</t>
  </si>
  <si>
    <t>Iopromidum</t>
  </si>
  <si>
    <t>(768,86 mg/ml) 200 ml</t>
  </si>
  <si>
    <t>Clioquinolum +
Flumetasonum</t>
  </si>
  <si>
    <t>(30 mg
+ 0,2 mg)/g</t>
  </si>
  <si>
    <t>maść: tuba 15 g</t>
  </si>
  <si>
    <t>Fludrocortisoni acetas</t>
  </si>
  <si>
    <t>1 mg/g; 3 g</t>
  </si>
  <si>
    <t>maść do oczu</t>
  </si>
  <si>
    <t>9 mg Ca2+/ml; 10 ml</t>
  </si>
  <si>
    <t>roztwór do wstrz., opakowanie z polipropylenu</t>
  </si>
  <si>
    <t>3 mg/ml, 80 ml</t>
  </si>
  <si>
    <t>roztwór do infuzji, butelka</t>
  </si>
  <si>
    <t>3 mg/ml, 120 ml</t>
  </si>
  <si>
    <t xml:space="preserve">Ilosć sztuk w opakowaniu jednostkowym </t>
  </si>
  <si>
    <t>Belladonnae extractum siccum + Papaverinum</t>
  </si>
  <si>
    <t>(15 mg + 40 mg)/1,5 g</t>
  </si>
  <si>
    <t xml:space="preserve">czopki doodbytnicze </t>
  </si>
  <si>
    <t>Dihydroxyaluminii natrii
carbonas</t>
  </si>
  <si>
    <t>340 mg/5 ml, 250 ml</t>
  </si>
  <si>
    <t xml:space="preserve">zawiesina doustna but. </t>
  </si>
  <si>
    <t>100 mg/ml, 300 ml</t>
  </si>
  <si>
    <t>roztwór doustny, butelka + strzykawka</t>
  </si>
  <si>
    <t>101 mg/ml, 150 ml</t>
  </si>
  <si>
    <t>1 500 000 j.m.</t>
  </si>
  <si>
    <t>1 000 000 j.m.</t>
  </si>
  <si>
    <t>Tobramycinum</t>
  </si>
  <si>
    <t>(3 mg/ml) 5 ml</t>
  </si>
  <si>
    <t>krople do oczu, roztwór :but. 5 ml</t>
  </si>
  <si>
    <t>tabletka powlekana o przedłużonym uwalnianiu, 1 linia podziału – tabletka podzielna na 2 części</t>
  </si>
  <si>
    <t xml:space="preserve">Tabletka
o przedłużonym uwalnianiu
, z nacięciami ułatwiającymi podział na 3 równe dawki
</t>
  </si>
  <si>
    <t xml:space="preserve">Tabletka o przedłużonym uwalnianiu, z nacięciami ułatwiającymi podział na 3 równe dawki
</t>
  </si>
  <si>
    <t>1 mg/ml; 10 ml lub 2 mg/ml ; 5 ml</t>
  </si>
  <si>
    <t>roztwór do infuzji, amp.</t>
  </si>
  <si>
    <t xml:space="preserve">1 saszetka 4 g </t>
  </si>
  <si>
    <t>granulat</t>
  </si>
  <si>
    <t>0,15mg/1 ml</t>
  </si>
  <si>
    <t>amp.</t>
  </si>
  <si>
    <t>0,2 mg/ml;1 ml</t>
  </si>
  <si>
    <t>0,3 g/1 ml; 40ml</t>
  </si>
  <si>
    <t>0,04g</t>
  </si>
  <si>
    <t>fiol. + rozp. 2 ml</t>
  </si>
  <si>
    <t>Nazwa handlowa:
Wymiary:
Postać/ Opakowanie:</t>
  </si>
  <si>
    <t>proszek</t>
  </si>
  <si>
    <t>3 g</t>
  </si>
  <si>
    <t xml:space="preserve">proszek </t>
  </si>
  <si>
    <t>5 g</t>
  </si>
  <si>
    <t>9 g</t>
  </si>
  <si>
    <t>Jednorazowy, sterylny aplikator kompatybilny  z produktami z poz 1,2 przeznaczony do procedur laparoskopowych, cewnik wewnętrzny o dł. 33 cm i sztywna prowadnica o dł. 38 cm; wyposażony w dwudzielny uchwyt</t>
  </si>
  <si>
    <t xml:space="preserve"> 33 cm i 38 cm</t>
  </si>
  <si>
    <t>Aplikator</t>
  </si>
  <si>
    <t>5 cm x 5 cm</t>
  </si>
  <si>
    <t>10 cm  x 10 cm</t>
  </si>
  <si>
    <t>10 cm  x 20 cm</t>
  </si>
  <si>
    <t>100 ml : wartość energetyczna: 630 kJ/150 kcal; białko 5,6 g, węglowodany 18,8 g, tłuszcz 5,8 g; składniki mineralne,pierwiastki śladowe,  witaminy, cholina 69 mg; do zakupu o smaku truskawkowym, waniliowym, czarnej porzeczki i czekoladowym (w przypadku czekolady węglowodany 18,5 g, błonnik 0,5 g)</t>
  </si>
  <si>
    <t>Butelka plastikowa: płyn 200 ml.</t>
  </si>
  <si>
    <t>100 ml : wartość energetyczna: 630 kJ/150 kcal; białko 10 g, węglowodany 12,1 g, tłuszcz 6,7 g; błonnik 0,5g składniki mineralne,pierwiastki śladowe,  witaminy, cholina 69 mg; o smaku czekoladowym, orzech lub poziomka</t>
  </si>
  <si>
    <t>100 ml : wartość energetyczna: 630 kJ/150 kcal; białko 7,5 g, węglowodany 13,1 g, tłuszcz 7 g; błonnik 2 g składniki mineralne,pierwiastki śladowe,  witaminy, cholina 69 mg; o smaku owocy leśnych</t>
  </si>
  <si>
    <t>100 ml : wartość energetyczna:130 kcal; białko 4 g, węglowodany 17,4 g, tłuszcz 4,7 g; błonnik 1 g składniki mineralne,pierwiastki śladowe,  witaminy, cholina 28 mg; o smaku cappuccino</t>
  </si>
  <si>
    <t>Syrop glukozowy, kazeina (z mleka), sacharoza, tłuszcz mleczny, trójglicerydy średniołańcuchowe, olej kukurydziany, emulgator (lecytyna sojowa), składniki mineralne, witaminy, diwinian choliny</t>
  </si>
  <si>
    <t>Kompletna pod względem odżywczym dieta w proszku do postępowania dietetycznego w chorobie Leśniowskiego-Crohna; 400 g</t>
  </si>
  <si>
    <t>proszek, puszka</t>
  </si>
  <si>
    <t>Ilość.</t>
  </si>
  <si>
    <t>DFP.271.188.2020.DB</t>
  </si>
  <si>
    <t>Dostawa produktów leczniczych, wyrobów medycznych dietetycznych środków specjalnego przeznaczenia medycznego do Apteki Szpitala Uniwersyteckiego w Krakowie.</t>
  </si>
  <si>
    <t>Oświadczamy, że oferowane przez nas w części: 22 poz. 6 - 7; części 44 -46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</si>
  <si>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Pregabalinum* ^ ^^</t>
  </si>
  <si>
    <t>^ wymagane wskazania do stosowania : w bólu neuropatycznym, padaczce i uogólnionych zaburzeniach lekowych - zawarte w CHPL</t>
  </si>
  <si>
    <t>^^ opakowanie maksymalnie 60 sztuk</t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</si>
  <si>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mg</t>
    </r>
  </si>
  <si>
    <r>
      <t xml:space="preserve">Kod EAN </t>
    </r>
    <r>
      <rPr>
        <b/>
        <i/>
        <sz val="11"/>
        <rFont val="Times New Roman"/>
        <family val="1"/>
      </rPr>
      <t>(jeżeli istnieje)</t>
    </r>
  </si>
  <si>
    <t>proszek i rozp. do sporządzania roztworu do wstrzykiwań,infuzji, fiol. proszku + rozp.</t>
  </si>
  <si>
    <t>^ wskazania zawarte w CHPL m.in.: Choroby oczu: Ciężkie ostre i przewlekłe procesy alergiczne i zapalne obejmujące oko i jego przydatki</t>
  </si>
  <si>
    <t xml:space="preserve">Ramipril * </t>
  </si>
  <si>
    <t>Amisulpridum *</t>
  </si>
  <si>
    <t>Flupentixolum ^^</t>
  </si>
  <si>
    <r>
      <t>Desmopressinum</t>
    </r>
    <r>
      <rPr>
        <vertAlign val="superscript"/>
        <sz val="11"/>
        <rFont val="Times New Roman"/>
        <family val="1"/>
      </rPr>
      <t xml:space="preserve"> * </t>
    </r>
  </si>
  <si>
    <t>Valsartanum *</t>
  </si>
  <si>
    <t xml:space="preserve">Dieta eliminacyjna, mleko modyfikowane dla niemowląt z małą i bardzo małą masą urodzeniową 
</t>
  </si>
  <si>
    <t>*wymagany jeden podmiot odpowedzialny w przypadku tej samej substancji czynnej</t>
  </si>
  <si>
    <t>^^ max 50 sztuk w opakowaniu</t>
  </si>
  <si>
    <t>Fentanylum *</t>
  </si>
  <si>
    <t>L.p.</t>
  </si>
  <si>
    <t>opakowanie</t>
  </si>
  <si>
    <t>*wymagany jeden podmiot odpowiedzialny w przypadku tej samej sustancji czynnej</t>
  </si>
  <si>
    <t>Ilość dawek w opakowaniu jednostkowym</t>
  </si>
  <si>
    <t>Midazolamum *</t>
  </si>
  <si>
    <t>Diazepamum *</t>
  </si>
  <si>
    <t>Dikalii clorazepas *</t>
  </si>
  <si>
    <t>Propofolum MCT/LCT*</t>
  </si>
  <si>
    <t>10 mg/ml, 20 ml</t>
  </si>
  <si>
    <t>emulsja do wstrzykiwań lub infuzji, amp lub fiol</t>
  </si>
  <si>
    <t>20 mg/ml, 50 ml</t>
  </si>
  <si>
    <t>emulsja do wstrzykiwań lub infuzji, fiol.</t>
  </si>
  <si>
    <t>1g</t>
  </si>
  <si>
    <t>Atosiban *</t>
  </si>
  <si>
    <t>Metamizolum natricum *</t>
  </si>
  <si>
    <r>
      <t xml:space="preserve">Metamizolum natricum * </t>
    </r>
    <r>
      <rPr>
        <vertAlign val="superscript"/>
        <sz val="11"/>
        <rFont val="Times New Roman"/>
        <family val="1"/>
      </rPr>
      <t xml:space="preserve"> ^^^</t>
    </r>
  </si>
  <si>
    <t xml:space="preserve"> ^^^ Zamawiający wymaga aby w Karcie Charakterystyki Produktu Leczniczego była zawarta informacja , iż oferowany produkt moża mieszać z produktem Tramadol</t>
  </si>
  <si>
    <t>Metoprololi succinas *</t>
  </si>
  <si>
    <t>39.</t>
  </si>
  <si>
    <r>
      <t>koncentrat do sporządzania roztworu do infuzji,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fiol</t>
    </r>
  </si>
  <si>
    <t>Baclofenum *</t>
  </si>
  <si>
    <t xml:space="preserve">Kwas dokozaheksaenowy (DHA)
</t>
  </si>
  <si>
    <t>kapsułki twist off*</t>
  </si>
  <si>
    <t>Zofenopril *</t>
  </si>
  <si>
    <t>Lp.</t>
  </si>
  <si>
    <t>Amphotericinum B</t>
  </si>
  <si>
    <t>proszek do przyg. konc. do sporz. roztw. do inf.; fiol 10 ml</t>
  </si>
  <si>
    <t>Etilefrini hydrochloridum</t>
  </si>
  <si>
    <t>7,5 mg/g, 15 g</t>
  </si>
  <si>
    <t>krople doustne</t>
  </si>
  <si>
    <t>Extractum fluidum compositum ex: crataegi fructu, Valerianae radice, Lupuli flore, Passiflorae herba</t>
  </si>
  <si>
    <t>3,15 ml/15ml</t>
  </si>
  <si>
    <t>syrop butelka 150 g</t>
  </si>
  <si>
    <t>Natamicinum</t>
  </si>
  <si>
    <t>globulki</t>
  </si>
  <si>
    <t>30 g</t>
  </si>
  <si>
    <t>tuba- krem</t>
  </si>
  <si>
    <t>Diltiazemum tabl. o przedłużonym uwalnianiu, 90 mg</t>
  </si>
  <si>
    <t>90 mg</t>
  </si>
  <si>
    <t>tabl. o przedłużonym uwalnianiu</t>
  </si>
  <si>
    <t>Ferri proteinatosuccinas</t>
  </si>
  <si>
    <t>40 mgFe3+/15ml</t>
  </si>
  <si>
    <t>roztwór doustny  fiol.a 15 ml</t>
  </si>
  <si>
    <t>Alteplasum *</t>
  </si>
  <si>
    <t>Haloperidolum *</t>
  </si>
  <si>
    <t>Propranololi
hydrochloridum *</t>
  </si>
  <si>
    <t>Oxycodoni
hydrochloridum *</t>
  </si>
  <si>
    <t>część 23</t>
  </si>
  <si>
    <t>część 26</t>
  </si>
  <si>
    <t>Calcii glubionas***</t>
  </si>
  <si>
    <t>Tobramycinum *</t>
  </si>
  <si>
    <t>Levetiracetamum *</t>
  </si>
  <si>
    <t>Phenoxymethylpenicillinum kalicum * ^^</t>
  </si>
  <si>
    <t>Trazodoni hydrochloridum *</t>
  </si>
  <si>
    <t xml:space="preserve"> * wymagany jeden podmiot odpowiedzialny w przypadku tej samej substancji czynnej</t>
  </si>
  <si>
    <t>^^opakowanie nie większe niż 15 sztuk</t>
  </si>
  <si>
    <t>Nimodipinum</t>
  </si>
  <si>
    <t xml:space="preserve">30 mg </t>
  </si>
  <si>
    <t>Cisatracurium*</t>
  </si>
  <si>
    <t>10 mg/ 5 ml</t>
  </si>
  <si>
    <t xml:space="preserve">roztwór do wstrz. i inf. </t>
  </si>
  <si>
    <t>5mg/ 2,5ml</t>
  </si>
  <si>
    <t>Glyceroli trinitras^^^^</t>
  </si>
  <si>
    <t>^^^^możliwe czasowe dopuszczenie</t>
  </si>
  <si>
    <t>1 g granulatu P: zawiera 738 mg cholestyraminy, 200 mg pektyny, 54 mg sacharozy oraz 1,8 mg kwasu sorbinowego i substancji smakowych ^^^^</t>
  </si>
  <si>
    <t>^^^^ możliwe czasowe dopuszczenie</t>
  </si>
  <si>
    <t>Mitomycinum ^^^^</t>
  </si>
  <si>
    <t xml:space="preserve"> 20 mg</t>
  </si>
  <si>
    <t xml:space="preserve">proszek do sporządzania roztworu do wstrzykiwań, fiol. </t>
  </si>
  <si>
    <t>^^^^możłiwe czasowe dopuszczenie</t>
  </si>
  <si>
    <t>Clonidine ****</t>
  </si>
  <si>
    <t>Isoprenaline ****</t>
  </si>
  <si>
    <t>Sodium perchlorate****</t>
  </si>
  <si>
    <t>****import docelowy</t>
  </si>
  <si>
    <t>Phenobarbital ****^^^^</t>
  </si>
  <si>
    <t>**** ^^^^import docelowy lub czasowe dopuszczenie</t>
  </si>
  <si>
    <t>Rifampicin****</t>
  </si>
  <si>
    <t>0,6 g</t>
  </si>
  <si>
    <t>fiol.</t>
  </si>
  <si>
    <t>Isavuconazolum* ****</t>
  </si>
  <si>
    <t xml:space="preserve">200 mg </t>
  </si>
  <si>
    <t>proszek do sporządzania
koncentratu roztworu do
infuzji</t>
  </si>
  <si>
    <t xml:space="preserve">100 mg </t>
  </si>
  <si>
    <t>kapsułki twarde</t>
  </si>
  <si>
    <t>**** import docelowy</t>
  </si>
  <si>
    <r>
      <t xml:space="preserve">polisacharydowy system hemostatyczny wysokooczyszczony, maksymqalny czas biodegradacji po aplikacji do 8 dni, biokompatybilny, apirogenny; posiadający udokumentowane działanie przeciwzrostowe; działanie hemostatyczne i przeciwzrostowe- potwierdzone certyfikatem CE </t>
    </r>
    <r>
      <rPr>
        <vertAlign val="superscript"/>
        <sz val="11"/>
        <rFont val="Times New Roman"/>
        <family val="1"/>
      </rPr>
      <t>3</t>
    </r>
  </si>
  <si>
    <r>
      <t xml:space="preserve">polisacharydowy system hemostatyczny wysokooczyszczony, maksymqalny czas biodegradacji po aplikacji do 8 dni, biokompatybilny, apirogenny; posiadający udokumentowane działanie przeciwzrostowe; działanie hemostatyczne i przeciwzrostowe- potwierdzone certyfikatem CE </t>
    </r>
    <r>
      <rPr>
        <vertAlign val="superscript"/>
        <sz val="11"/>
        <rFont val="Times New Roman"/>
        <family val="1"/>
      </rPr>
      <t xml:space="preserve">3 </t>
    </r>
  </si>
  <si>
    <r>
      <t>polisacharydowy system hemostatyczny wysokooczyszczony, maksymqalny czas biodegradacji po aplikacji do 8 dni, biokompatybilny, apirogenny; posiadający udokumentowane działanie przeciwzrostowe; działanie hemostatyczne i przeciwzrostowe- potwierdzone certyfikatem CE</t>
    </r>
    <r>
      <rPr>
        <vertAlign val="superscript"/>
        <sz val="11"/>
        <rFont val="Times New Roman"/>
        <family val="1"/>
      </rPr>
      <t xml:space="preserve"> 3</t>
    </r>
  </si>
  <si>
    <r>
      <rPr>
        <sz val="8"/>
        <rFont val="Times New Roman"/>
        <family val="1"/>
      </rPr>
      <t>3</t>
    </r>
    <r>
      <rPr>
        <sz val="11"/>
        <rFont val="Times New Roman"/>
        <family val="1"/>
      </rPr>
      <t xml:space="preserve">  wymagany jeden wytwórca</t>
    </r>
  </si>
  <si>
    <r>
      <t>Jałowy opatrunek  wykonany z włókien  alginianu wapnia z dodatkiem srebra do ran zakażonych</t>
    </r>
    <r>
      <rPr>
        <vertAlign val="superscript"/>
        <sz val="11"/>
        <rFont val="Times New Roman"/>
        <family val="1"/>
      </rPr>
      <t xml:space="preserve"> 3</t>
    </r>
  </si>
  <si>
    <r>
      <t xml:space="preserve">Jałowy opatrunek  wykonany z włókien  alginianu wapnia z dodatkiem srebra do ran zakażonych </t>
    </r>
    <r>
      <rPr>
        <vertAlign val="superscript"/>
        <sz val="11"/>
        <rFont val="Times New Roman"/>
        <family val="1"/>
      </rPr>
      <t>3</t>
    </r>
  </si>
  <si>
    <r>
      <rPr>
        <sz val="8"/>
        <rFont val="Times New Roman"/>
        <family val="1"/>
      </rPr>
      <t>3</t>
    </r>
    <r>
      <rPr>
        <sz val="11"/>
        <rFont val="Times New Roman"/>
        <family val="1"/>
      </rPr>
      <t xml:space="preserve"> wymagany jeden wytwórca</t>
    </r>
  </si>
  <si>
    <t>69,5% polydimethyl siloxane; 30,5% perfluorohexyloctane</t>
  </si>
  <si>
    <t>10ml</t>
  </si>
  <si>
    <t>strzyk.</t>
  </si>
  <si>
    <r>
      <t xml:space="preserve">Trójglicerydy krótko- i średniołańcuchowych kwasów tłuszczowych (olej palmowy – MCT), maltoza, liofilizowane żywe kultury bakterii (wytworzone z udziałem pochodnych </t>
    </r>
    <r>
      <rPr>
        <b/>
        <sz val="11"/>
        <color indexed="8"/>
        <rFont val="Times New Roman"/>
        <family val="1"/>
      </rPr>
      <t>mleka</t>
    </r>
    <r>
      <rPr>
        <sz val="11"/>
        <color indexed="8"/>
        <rFont val="Times New Roman"/>
        <family val="1"/>
      </rPr>
      <t xml:space="preserve">): </t>
    </r>
    <r>
      <rPr>
        <i/>
        <sz val="11"/>
        <color indexed="8"/>
        <rFont val="Times New Roman"/>
        <family val="1"/>
      </rPr>
      <t>Streptococcus thermophilus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Bifidobacterium longum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Bifidobacterium breve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Bifidobacterium infantis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Lactobacillus acidophilus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Lactobacillus plantarum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Lactobacillus paracasei</t>
    </r>
    <r>
      <rPr>
        <sz val="11"/>
        <color indexed="8"/>
        <rFont val="Times New Roman"/>
        <family val="1"/>
      </rPr>
      <t xml:space="preserve">, </t>
    </r>
    <r>
      <rPr>
        <i/>
        <sz val="11"/>
        <color indexed="8"/>
        <rFont val="Times New Roman"/>
        <family val="1"/>
      </rPr>
      <t>Lactobacillus delbruecki ssp. bulgaricus</t>
    </r>
  </si>
  <si>
    <t xml:space="preserve">2 fio x 5 ml </t>
  </si>
  <si>
    <t xml:space="preserve">krople/ 1 op a 2 but, 10 ml </t>
  </si>
  <si>
    <t xml:space="preserve"> *wymagany jeden producent</t>
  </si>
  <si>
    <r>
      <t xml:space="preserve">Dieta kompletna, hiperkaloryczna (1,5 kcal/ml), normobiałkowa, ubogoresztkowa, w postaci napoju mlecznego, do leczenia żywieniowego drogą przewodu pok. </t>
    </r>
    <r>
      <rPr>
        <vertAlign val="superscript"/>
        <sz val="11"/>
        <rFont val="Times New Roman"/>
        <family val="1"/>
      </rPr>
      <t>4</t>
    </r>
  </si>
  <si>
    <r>
      <t>Dieta kompletna, hiperkaloryczna (1,5 kcal/ml), bogatobiałkowa, bezresztkowa, w postaci napoju mlecznego, do leczenia żywieniowego drogą przewodu pok.</t>
    </r>
    <r>
      <rPr>
        <vertAlign val="superscript"/>
        <sz val="11"/>
        <rFont val="Times New Roman"/>
        <family val="1"/>
      </rPr>
      <t xml:space="preserve"> 4</t>
    </r>
  </si>
  <si>
    <r>
      <t>Dieta kompletna u chorych na cukrzycę, hiperkaloryczna (1,5 kcal/ml), bogatobiałkowa, bogatoresztkowa, w postaci napoju mlecznego, do leczenia żywieniowego drogą przewodu pok</t>
    </r>
    <r>
      <rPr>
        <vertAlign val="superscript"/>
        <sz val="11"/>
        <rFont val="Times New Roman"/>
        <family val="1"/>
      </rPr>
      <t>.4</t>
    </r>
  </si>
  <si>
    <t xml:space="preserve">Kompletna dieta do żywienia dojelitowego, wysokoenergetyczna -2 kcal/ml, bogatobiałkowa - 20% energii białkowej, zawierająca białko mleka, tłuszcze MCT/LCT i ω-3 kwasy tłuszczowe, niskosodowa, bezresztkowa, o osmolarności do 395 mosmol/l, </t>
  </si>
  <si>
    <t>W 100 ml : 2 kcal/ml, co najmniej 20% energii białkowe, tłuszcze  45 energy % ; Osmolarność 395 mosmol/l, 500 ml</t>
  </si>
  <si>
    <t xml:space="preserve">Gotowy do użycia, przeznaczony do żywienia dojelitowego przez zgłębnik; w worku zabezpieczonym samozasklepiającą się membraną </t>
  </si>
  <si>
    <r>
      <t>Dieta kompletna w chorobach wątroby, hiperkaloryczna (1,3 kcal/ml), normobiałkowa, bogatoresztkowa, w postaci napoju mlecznego, do leczenia żywieniowego drogą przewodu pok</t>
    </r>
    <r>
      <rPr>
        <vertAlign val="superscript"/>
        <sz val="11"/>
        <rFont val="Times New Roman"/>
        <family val="1"/>
      </rPr>
      <t>.4</t>
    </r>
  </si>
  <si>
    <t>hydrolizat białka serwatkowego z mleka, oleje roślinne (palmowy z certyfikowanych upraw, rzepakowy, słonecznikowy, wysokooleinowy słonecznikowy, kokosowy), syrop glukozowy w proszku, maltodekstryna, galaktooligosacharydy z mleka (9,17 %),  laktoza z mleka, fruktooligosacharydy (0,59 %), olej rybi, chlorek choliny, olej z Mortierella alpina, inozytol, tauryna, L-karnityna, nukleotydy , emulgator (lecytyny z soi), kwas foliowy, jod, mangan, selen, przeciwutleniacz (palmitynian askorbylu), witamini i skł. mineralne</t>
  </si>
  <si>
    <t xml:space="preserve">W 100 g proszku: Wartość energetyczna 2015 kJ
Wartość energetyczna 481 kcal , Tłuszcz w tym: 25 g -kwasy nasycone 11 g -kwasy jednonienasycone 9,7 g -kwasy wielonienasycone 4 g ,Węglowodany, w tym: 52 g cukry 24 g, Błonnik 4,1 g, Białko 11 g
</t>
  </si>
  <si>
    <t xml:space="preserve">proszek; 400 g; </t>
  </si>
  <si>
    <t>100 ml płynu zawiera: 10 g białka;10,4 g węglowodanów; 4,9 g tłuszczu; 0,09 g błonnika oraz 116 mg sodu;  126 kcal; 275 mOsm/l</t>
  </si>
  <si>
    <t>opakowanie:butelka Optri  500ml</t>
  </si>
  <si>
    <t xml:space="preserve">Dieta bardzo wysokobiałkowa, polimeryczna oparta o cztery źródła białka (serwatka, kazeina,białko  grochu,białko sojowe), o umiarkowanej kaloryczności, bezresztkowa, o ograniczonej zawartości węglowodanów,zawierająca MCT
 i glitaminę (1,26 kcal/ml) </t>
  </si>
  <si>
    <t>Kod EAN(jeżeli dotyczy)</t>
  </si>
  <si>
    <t>Podmiot odpowiedzialny Producent</t>
  </si>
  <si>
    <t>Oświadczamy, że oferowane przez nas w części: 1 - 5, części 6 poz. 1 - 26; części 7 - 21; części 22 poz. 1 - 5, 8 - 19, 21 , 24 - 30, 32 - 39; części 23 poz. 1, 3 - 4; części 24 - 39   produkty lecznicze są dopuszczone do obrotu na terenie Polski na zasadach określonych w art. 3 lub 4 lub 4a ustawy prawo farmaceutyczne. Jednocześnie oświadczamy, że na każdorazowe wezwanie Zamawiającego przedstawimy dokumenty dopuszczające do obrotu na terenie Polski. (dotyczy wykonawców oferujących produkty lecznicze). Oświadczamy, że oferowane przez nas w części: 40-43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</si>
  <si>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części:cz. 6 poz. 27; cz.22 poz. 20, 22 - 23, 31, cz. 47 - 50 ,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</si>
  <si>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r>
      <t>Kod EAN</t>
    </r>
  </si>
  <si>
    <t>Kod EAN</t>
  </si>
  <si>
    <t>Podmiot Odpowiedzialny poz.  1-26, producent poz. 27</t>
  </si>
  <si>
    <r>
      <t xml:space="preserve">Kod EAN poz. 1-26 </t>
    </r>
    <r>
      <rPr>
        <b/>
        <i/>
        <sz val="11"/>
        <rFont val="Times New Roman"/>
        <family val="1"/>
      </rPr>
      <t>(poz.27 jeżeli dotyczy)</t>
    </r>
  </si>
  <si>
    <r>
      <t>Kod EAN</t>
    </r>
    <r>
      <rPr>
        <b/>
        <strike/>
        <sz val="11"/>
        <color indexed="10"/>
        <rFont val="Times New Roman"/>
        <family val="1"/>
      </rPr>
      <t xml:space="preserve"> </t>
    </r>
  </si>
  <si>
    <t>Kod EAN(jeżli dotyczy poz. 6, 7 , 20, 22, 23, 31)</t>
  </si>
  <si>
    <t>Podmiot Odpowiedzialny
Wytwórca poz.6, 7
Producent poz. 20, 22, 23, 31</t>
  </si>
  <si>
    <t>Podmiot Odpowiedzialny poz.1, 3, 4
Wytwórca poz. 2</t>
  </si>
  <si>
    <r>
      <t xml:space="preserve">Kod EAN </t>
    </r>
    <r>
      <rPr>
        <b/>
        <i/>
        <sz val="11"/>
        <rFont val="Times New Roman"/>
        <family val="1"/>
      </rPr>
      <t>(poz.2 jeżeli dotyczy)</t>
    </r>
  </si>
  <si>
    <t>Wytwórca</t>
  </si>
  <si>
    <t xml:space="preserve">Producent </t>
  </si>
  <si>
    <r>
      <rPr>
        <b/>
        <strike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Wytwórca</t>
    </r>
  </si>
  <si>
    <r>
      <t xml:space="preserve">załącznik nr 1a do specyfikacji - </t>
    </r>
    <r>
      <rPr>
        <i/>
        <sz val="11"/>
        <color indexed="10"/>
        <rFont val="Times New Roman"/>
        <family val="1"/>
      </rPr>
      <t>po zmianach z dnia 15.01.2021</t>
    </r>
  </si>
  <si>
    <r>
      <t xml:space="preserve">Dobutaminum </t>
    </r>
  </si>
  <si>
    <r>
      <t xml:space="preserve">50mg/1 ml, 5 ml lub 250mg 
</t>
    </r>
    <r>
      <rPr>
        <sz val="11"/>
        <color indexed="10"/>
        <rFont val="Times New Roman"/>
        <family val="1"/>
      </rPr>
      <t>Zamawiajacy dopuszcza: 250mg/20ml*</t>
    </r>
  </si>
  <si>
    <r>
      <t xml:space="preserve">konc. do przyg. roztw. do inf. lub proszek do przyg. roztw. do inf.
</t>
    </r>
    <r>
      <rPr>
        <sz val="11"/>
        <color indexed="10"/>
        <rFont val="Times New Roman"/>
        <family val="1"/>
      </rPr>
      <t>Zamawiajacy dopuszcza: liofilizat do sporzadzania roztworu do infuzji *</t>
    </r>
  </si>
  <si>
    <t>* dopuszczenie odpowiedziami na pytania z dnia 15.01.2021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</si>
</sst>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  <numFmt numFmtId="187" formatCode="[$-415]General"/>
    <numFmt numFmtId="188" formatCode="[$-415]dddd\,\ d\ mmmm\ yyyy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trike/>
      <sz val="11"/>
      <color indexed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63"/>
      <name val="Times New Roman"/>
      <family val="1"/>
    </font>
    <font>
      <strike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strike/>
      <sz val="11"/>
      <color indexed="10"/>
      <name val="Times New Roman"/>
      <family val="1"/>
    </font>
    <font>
      <b/>
      <strike/>
      <sz val="11"/>
      <name val="Times New Roman"/>
      <family val="1"/>
    </font>
    <font>
      <i/>
      <u val="single"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Arial CE"/>
      <family val="0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7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70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3" fontId="6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7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42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4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>
      <alignment horizontal="left" vertical="top" wrapText="1"/>
    </xf>
    <xf numFmtId="3" fontId="5" fillId="0" borderId="14" xfId="42" applyNumberFormat="1" applyFont="1" applyFill="1" applyBorder="1" applyAlignment="1">
      <alignment horizontal="left" vertical="top" wrapText="1"/>
    </xf>
    <xf numFmtId="4" fontId="5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3" fontId="61" fillId="0" borderId="0" xfId="42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4" xfId="0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>
      <alignment vertical="top" wrapText="1"/>
    </xf>
    <xf numFmtId="3" fontId="5" fillId="0" borderId="14" xfId="42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 applyProtection="1">
      <alignment vertical="top" wrapText="1" shrinkToFit="1"/>
      <protection locked="0"/>
    </xf>
    <xf numFmtId="0" fontId="5" fillId="0" borderId="14" xfId="0" applyNumberFormat="1" applyFont="1" applyFill="1" applyBorder="1" applyAlignment="1" applyProtection="1">
      <alignment vertical="top" wrapText="1" shrinkToFit="1"/>
      <protection locked="0"/>
    </xf>
    <xf numFmtId="44" fontId="5" fillId="0" borderId="14" xfId="0" applyNumberFormat="1" applyFont="1" applyFill="1" applyBorder="1" applyAlignment="1" applyProtection="1">
      <alignment vertical="top" wrapText="1"/>
      <protection locked="0"/>
    </xf>
    <xf numFmtId="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top" wrapText="1" shrinkToFit="1"/>
      <protection locked="0"/>
    </xf>
    <xf numFmtId="44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2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77" fontId="6" fillId="0" borderId="11" xfId="46" applyNumberFormat="1" applyFont="1" applyFill="1" applyBorder="1" applyAlignment="1" applyProtection="1">
      <alignment horizontal="left" vertical="top" wrapText="1"/>
      <protection locked="0"/>
    </xf>
    <xf numFmtId="3" fontId="5" fillId="0" borderId="0" xfId="42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/>
    </xf>
    <xf numFmtId="0" fontId="64" fillId="0" borderId="15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top"/>
      <protection locked="0"/>
    </xf>
    <xf numFmtId="0" fontId="5" fillId="0" borderId="10" xfId="57" applyFont="1" applyBorder="1" applyAlignment="1">
      <alignment horizontal="center" vertical="center" wrapText="1"/>
      <protection/>
    </xf>
    <xf numFmtId="177" fontId="5" fillId="33" borderId="10" xfId="4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57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7" fontId="5" fillId="33" borderId="10" xfId="47" applyNumberFormat="1" applyFont="1" applyFill="1" applyBorder="1" applyAlignment="1">
      <alignment horizontal="center" vertical="center" wrapText="1"/>
    </xf>
    <xf numFmtId="0" fontId="5" fillId="0" borderId="10" xfId="61" applyFont="1" applyBorder="1" applyAlignment="1">
      <alignment horizontal="center" vertical="center" wrapText="1"/>
      <protection/>
    </xf>
    <xf numFmtId="177" fontId="5" fillId="33" borderId="12" xfId="42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6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77" fontId="5" fillId="33" borderId="10" xfId="42" applyNumberFormat="1" applyFont="1" applyFill="1" applyBorder="1" applyAlignment="1">
      <alignment horizontal="center" vertical="center"/>
    </xf>
    <xf numFmtId="0" fontId="5" fillId="0" borderId="10" xfId="61" applyFont="1" applyFill="1" applyBorder="1" applyAlignment="1" applyProtection="1">
      <alignment horizontal="center" vertical="center" wrapText="1"/>
      <protection/>
    </xf>
    <xf numFmtId="177" fontId="5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5" fillId="0" borderId="16" xfId="57" applyFont="1" applyBorder="1" applyAlignment="1">
      <alignment horizontal="center" vertical="center" wrapText="1"/>
      <protection/>
    </xf>
    <xf numFmtId="177" fontId="5" fillId="33" borderId="16" xfId="42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33" borderId="13" xfId="42" applyNumberFormat="1" applyFont="1" applyFill="1" applyBorder="1" applyAlignment="1">
      <alignment horizontal="center" vertical="center" wrapText="1"/>
    </xf>
    <xf numFmtId="0" fontId="5" fillId="0" borderId="11" xfId="57" applyFont="1" applyBorder="1" applyAlignment="1">
      <alignment horizontal="center" vertical="center" wrapText="1"/>
      <protection/>
    </xf>
    <xf numFmtId="0" fontId="13" fillId="35" borderId="10" xfId="57" applyFont="1" applyFill="1" applyBorder="1" applyAlignment="1">
      <alignment horizontal="center" vertical="center" wrapText="1"/>
      <protection/>
    </xf>
    <xf numFmtId="3" fontId="5" fillId="0" borderId="10" xfId="42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" fontId="5" fillId="0" borderId="0" xfId="42" applyNumberFormat="1" applyFont="1" applyFill="1" applyBorder="1" applyAlignment="1">
      <alignment horizontal="left" vertical="top"/>
    </xf>
    <xf numFmtId="4" fontId="5" fillId="0" borderId="0" xfId="0" applyNumberFormat="1" applyFont="1" applyFill="1" applyBorder="1" applyAlignment="1" applyProtection="1">
      <alignment horizontal="left" vertical="top" shrinkToFit="1"/>
      <protection locked="0"/>
    </xf>
    <xf numFmtId="1" fontId="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4" fontId="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77" fontId="5" fillId="0" borderId="10" xfId="42" applyNumberFormat="1" applyFont="1" applyFill="1" applyBorder="1" applyAlignment="1">
      <alignment horizontal="center" vertical="center" wrapText="1"/>
    </xf>
    <xf numFmtId="177" fontId="61" fillId="33" borderId="10" xfId="42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7" fontId="61" fillId="33" borderId="0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61" fillId="33" borderId="10" xfId="42" applyNumberFormat="1" applyFont="1" applyFill="1" applyBorder="1" applyAlignment="1">
      <alignment horizontal="center" vertical="center" wrapText="1"/>
    </xf>
    <xf numFmtId="0" fontId="6" fillId="36" borderId="13" xfId="61" applyFont="1" applyFill="1" applyBorder="1" applyAlignment="1">
      <alignment horizontal="left" vertical="center" wrapText="1"/>
      <protection/>
    </xf>
    <xf numFmtId="0" fontId="6" fillId="36" borderId="10" xfId="61" applyFont="1" applyFill="1" applyBorder="1" applyAlignment="1">
      <alignment horizontal="left" vertical="center" wrapText="1"/>
      <protection/>
    </xf>
    <xf numFmtId="0" fontId="6" fillId="36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57" applyFont="1" applyFill="1" applyBorder="1" applyAlignment="1" applyProtection="1">
      <alignment horizontal="center" vertical="center" wrapText="1"/>
      <protection locked="0"/>
    </xf>
    <xf numFmtId="3" fontId="5" fillId="0" borderId="10" xfId="47" applyNumberFormat="1" applyFont="1" applyFill="1" applyBorder="1" applyAlignment="1" applyProtection="1">
      <alignment horizontal="center" vertical="center" wrapText="1"/>
      <protection locked="0"/>
    </xf>
    <xf numFmtId="177" fontId="61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49" fontId="64" fillId="0" borderId="10" xfId="0" applyNumberFormat="1" applyFont="1" applyFill="1" applyBorder="1" applyAlignment="1" applyProtection="1">
      <alignment horizontal="left" vertical="center" wrapText="1"/>
      <protection/>
    </xf>
    <xf numFmtId="0" fontId="61" fillId="0" borderId="16" xfId="0" applyFont="1" applyBorder="1" applyAlignment="1">
      <alignment horizontal="left" vertical="center"/>
    </xf>
    <xf numFmtId="187" fontId="64" fillId="0" borderId="17" xfId="60" applyNumberFormat="1" applyFont="1" applyFill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61" fillId="33" borderId="11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187" fontId="64" fillId="0" borderId="19" xfId="60" applyNumberFormat="1" applyFont="1" applyFill="1" applyBorder="1" applyAlignment="1">
      <alignment horizontal="left" vertical="center" wrapText="1"/>
      <protection/>
    </xf>
    <xf numFmtId="0" fontId="5" fillId="0" borderId="11" xfId="61" applyFont="1" applyBorder="1" applyAlignment="1">
      <alignment horizontal="left" vertical="center" wrapText="1"/>
      <protection/>
    </xf>
    <xf numFmtId="3" fontId="61" fillId="33" borderId="10" xfId="0" applyNumberFormat="1" applyFont="1" applyFill="1" applyBorder="1" applyAlignment="1">
      <alignment horizontal="center" vertical="center" wrapText="1"/>
    </xf>
    <xf numFmtId="177" fontId="61" fillId="0" borderId="10" xfId="42" applyNumberFormat="1" applyFont="1" applyFill="1" applyBorder="1" applyAlignment="1">
      <alignment horizontal="center" vertical="center" wrapText="1"/>
    </xf>
    <xf numFmtId="0" fontId="61" fillId="33" borderId="10" xfId="45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185" fontId="61" fillId="33" borderId="10" xfId="42" applyNumberFormat="1" applyFont="1" applyFill="1" applyBorder="1" applyAlignment="1">
      <alignment horizontal="center" vertical="center"/>
    </xf>
    <xf numFmtId="0" fontId="5" fillId="33" borderId="16" xfId="57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2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" fontId="6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1" fontId="61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2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1" fillId="0" borderId="10" xfId="0" applyFont="1" applyBorder="1" applyAlignment="1">
      <alignment horizontal="center" vertical="center" wrapText="1"/>
    </xf>
    <xf numFmtId="0" fontId="61" fillId="0" borderId="10" xfId="57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21" xfId="0" applyFont="1" applyFill="1" applyBorder="1" applyAlignment="1" applyProtection="1">
      <alignment vertical="top"/>
      <protection locked="0"/>
    </xf>
    <xf numFmtId="0" fontId="5" fillId="0" borderId="14" xfId="0" applyFont="1" applyFill="1" applyBorder="1" applyAlignment="1" applyProtection="1">
      <alignment vertical="top"/>
      <protection locked="0"/>
    </xf>
    <xf numFmtId="0" fontId="5" fillId="0" borderId="20" xfId="0" applyFont="1" applyFill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center" wrapText="1"/>
      <protection/>
    </xf>
    <xf numFmtId="177" fontId="5" fillId="33" borderId="0" xfId="42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left" wrapText="1"/>
      <protection/>
    </xf>
    <xf numFmtId="0" fontId="5" fillId="0" borderId="10" xfId="0" applyFont="1" applyBorder="1" applyAlignment="1">
      <alignment horizontal="left" vertical="center"/>
    </xf>
    <xf numFmtId="0" fontId="5" fillId="33" borderId="16" xfId="57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22" xfId="6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6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57" applyFont="1" applyBorder="1" applyAlignment="1">
      <alignment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top"/>
      <protection locked="0"/>
    </xf>
    <xf numFmtId="0" fontId="5" fillId="0" borderId="22" xfId="0" applyFont="1" applyFill="1" applyBorder="1" applyAlignment="1" applyProtection="1">
      <alignment vertical="top"/>
      <protection locked="0"/>
    </xf>
    <xf numFmtId="0" fontId="5" fillId="0" borderId="23" xfId="0" applyFont="1" applyFill="1" applyBorder="1" applyAlignment="1" applyProtection="1">
      <alignment vertical="top"/>
      <protection locked="0"/>
    </xf>
    <xf numFmtId="0" fontId="61" fillId="33" borderId="24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61" applyFont="1" applyFill="1" applyBorder="1" applyAlignment="1">
      <alignment horizontal="center" vertical="center" wrapText="1"/>
      <protection/>
    </xf>
    <xf numFmtId="0" fontId="61" fillId="0" borderId="10" xfId="6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61" applyFont="1" applyFill="1" applyBorder="1" applyAlignment="1">
      <alignment horizontal="justify" vertical="center" wrapText="1"/>
      <protection/>
    </xf>
    <xf numFmtId="177" fontId="5" fillId="0" borderId="10" xfId="44" applyNumberFormat="1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left" vertical="center" wrapText="1"/>
    </xf>
    <xf numFmtId="177" fontId="5" fillId="0" borderId="10" xfId="45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57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>
      <alignment horizontal="left" vertical="center"/>
    </xf>
    <xf numFmtId="4" fontId="66" fillId="0" borderId="0" xfId="0" applyNumberFormat="1" applyFont="1" applyFill="1" applyBorder="1" applyAlignment="1" applyProtection="1">
      <alignment horizontal="left" vertical="top" shrinkToFi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24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1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" fontId="6" fillId="34" borderId="11" xfId="42" applyNumberFormat="1" applyFont="1" applyFill="1" applyBorder="1" applyAlignment="1">
      <alignment horizontal="center" vertical="center" wrapText="1"/>
    </xf>
    <xf numFmtId="3" fontId="6" fillId="34" borderId="12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wrapText="1"/>
    </xf>
    <xf numFmtId="0" fontId="5" fillId="0" borderId="0" xfId="0" applyFont="1" applyFill="1" applyAlignment="1" applyProtection="1">
      <alignment horizontal="right" vertical="top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177" fontId="6" fillId="36" borderId="11" xfId="42" applyNumberFormat="1" applyFont="1" applyFill="1" applyBorder="1" applyAlignment="1">
      <alignment horizontal="left" vertical="center"/>
    </xf>
    <xf numFmtId="177" fontId="6" fillId="36" borderId="12" xfId="42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8" xfId="0" applyFont="1" applyFill="1" applyBorder="1" applyAlignment="1" applyProtection="1">
      <alignment horizontal="left" vertical="top"/>
      <protection locked="0"/>
    </xf>
    <xf numFmtId="0" fontId="5" fillId="0" borderId="22" xfId="0" applyFont="1" applyFill="1" applyBorder="1" applyAlignment="1" applyProtection="1">
      <alignment horizontal="left" vertical="top"/>
      <protection locked="0"/>
    </xf>
    <xf numFmtId="0" fontId="5" fillId="0" borderId="23" xfId="0" applyFont="1" applyFill="1" applyBorder="1" applyAlignment="1" applyProtection="1">
      <alignment horizontal="left" vertical="top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177" fontId="6" fillId="34" borderId="11" xfId="42" applyNumberFormat="1" applyFont="1" applyFill="1" applyBorder="1" applyAlignment="1">
      <alignment horizontal="center" vertical="center"/>
    </xf>
    <xf numFmtId="177" fontId="6" fillId="34" borderId="12" xfId="42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Alignment="1">
      <alignment horizontal="justify" vertical="center"/>
    </xf>
    <xf numFmtId="0" fontId="9" fillId="0" borderId="0" xfId="0" applyFont="1" applyAlignment="1">
      <alignment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vertical="top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1" xfId="44"/>
    <cellStyle name="Dziesiętny 2" xfId="45"/>
    <cellStyle name="Dziesiętny 3" xfId="46"/>
    <cellStyle name="Dziesiętny 4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Normalny 7" xfId="59"/>
    <cellStyle name="Normalny 8" xfId="60"/>
    <cellStyle name="Normalny_Arkusz1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102"/>
  <sheetViews>
    <sheetView showGridLines="0" view="pageBreakPreview" zoomScale="93" zoomScaleNormal="93" zoomScaleSheetLayoutView="93" zoomScalePageLayoutView="115" workbookViewId="0" topLeftCell="A80">
      <selection activeCell="B75" sqref="B75:D75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9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106</v>
      </c>
    </row>
    <row r="2" spans="2:4" ht="15">
      <c r="B2" s="18"/>
      <c r="C2" s="18" t="s">
        <v>103</v>
      </c>
      <c r="D2" s="18"/>
    </row>
    <row r="4" spans="2:3" ht="15">
      <c r="B4" s="9" t="s">
        <v>95</v>
      </c>
      <c r="C4" s="9" t="s">
        <v>437</v>
      </c>
    </row>
    <row r="6" spans="2:4" ht="50.25" customHeight="1">
      <c r="B6" s="9" t="s">
        <v>94</v>
      </c>
      <c r="C6" s="241" t="s">
        <v>438</v>
      </c>
      <c r="D6" s="241"/>
    </row>
    <row r="8" spans="2:4" ht="15">
      <c r="B8" s="21" t="s">
        <v>60</v>
      </c>
      <c r="C8" s="242"/>
      <c r="D8" s="243"/>
    </row>
    <row r="9" spans="2:4" ht="15">
      <c r="B9" s="21" t="s">
        <v>96</v>
      </c>
      <c r="C9" s="237"/>
      <c r="D9" s="238"/>
    </row>
    <row r="10" spans="2:4" ht="15">
      <c r="B10" s="21" t="s">
        <v>59</v>
      </c>
      <c r="C10" s="234"/>
      <c r="D10" s="235"/>
    </row>
    <row r="11" spans="2:4" ht="15">
      <c r="B11" s="21" t="s">
        <v>97</v>
      </c>
      <c r="C11" s="234"/>
      <c r="D11" s="235"/>
    </row>
    <row r="12" spans="2:4" ht="15">
      <c r="B12" s="21" t="s">
        <v>98</v>
      </c>
      <c r="C12" s="234"/>
      <c r="D12" s="235"/>
    </row>
    <row r="13" spans="2:4" ht="15">
      <c r="B13" s="21" t="s">
        <v>99</v>
      </c>
      <c r="C13" s="234"/>
      <c r="D13" s="235"/>
    </row>
    <row r="14" spans="2:4" ht="15">
      <c r="B14" s="21" t="s">
        <v>100</v>
      </c>
      <c r="C14" s="234"/>
      <c r="D14" s="235"/>
    </row>
    <row r="15" spans="2:4" ht="15">
      <c r="B15" s="21" t="s">
        <v>101</v>
      </c>
      <c r="C15" s="234"/>
      <c r="D15" s="235"/>
    </row>
    <row r="16" spans="2:4" ht="15">
      <c r="B16" s="21" t="s">
        <v>102</v>
      </c>
      <c r="C16" s="234"/>
      <c r="D16" s="235"/>
    </row>
    <row r="17" spans="3:4" ht="15">
      <c r="C17" s="6"/>
      <c r="D17" s="22"/>
    </row>
    <row r="18" spans="1:4" ht="15">
      <c r="A18" s="9" t="s">
        <v>3</v>
      </c>
      <c r="B18" s="239" t="s">
        <v>156</v>
      </c>
      <c r="C18" s="239"/>
      <c r="D18" s="239"/>
    </row>
    <row r="19" spans="3:4" ht="15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5">
      <c r="B21" s="21" t="s">
        <v>26</v>
      </c>
      <c r="C21" s="25">
        <f>'część (1)'!H$6</f>
        <v>0</v>
      </c>
      <c r="D21" s="26"/>
    </row>
    <row r="22" spans="2:4" ht="15">
      <c r="B22" s="21" t="s">
        <v>27</v>
      </c>
      <c r="C22" s="25">
        <f>'czesc 2'!H$6</f>
        <v>0</v>
      </c>
      <c r="D22" s="26"/>
    </row>
    <row r="23" spans="2:4" ht="15">
      <c r="B23" s="21" t="s">
        <v>28</v>
      </c>
      <c r="C23" s="25">
        <f>'częśc 3'!H$6</f>
        <v>0</v>
      </c>
      <c r="D23" s="26"/>
    </row>
    <row r="24" spans="2:4" ht="15">
      <c r="B24" s="21" t="s">
        <v>29</v>
      </c>
      <c r="C24" s="25">
        <f>'cześć 4'!H$6</f>
        <v>0</v>
      </c>
      <c r="D24" s="26"/>
    </row>
    <row r="25" spans="2:4" ht="15">
      <c r="B25" s="21" t="s">
        <v>30</v>
      </c>
      <c r="C25" s="25">
        <f>'częśc 5'!H$6</f>
        <v>0</v>
      </c>
      <c r="D25" s="26"/>
    </row>
    <row r="26" spans="2:4" ht="15">
      <c r="B26" s="21" t="s">
        <v>31</v>
      </c>
      <c r="C26" s="25">
        <f>'część 6'!H$6</f>
        <v>0</v>
      </c>
      <c r="D26" s="26"/>
    </row>
    <row r="27" spans="2:4" ht="15">
      <c r="B27" s="21" t="s">
        <v>32</v>
      </c>
      <c r="C27" s="25">
        <f>'częśc 7'!H$6</f>
        <v>0</v>
      </c>
      <c r="D27" s="26"/>
    </row>
    <row r="28" spans="2:4" ht="15">
      <c r="B28" s="21" t="s">
        <v>33</v>
      </c>
      <c r="C28" s="25">
        <f>'część 8'!H$6</f>
        <v>0</v>
      </c>
      <c r="D28" s="26"/>
    </row>
    <row r="29" spans="2:4" ht="15">
      <c r="B29" s="21" t="s">
        <v>34</v>
      </c>
      <c r="C29" s="25">
        <f>'część 9'!H$6</f>
        <v>0</v>
      </c>
      <c r="D29" s="26"/>
    </row>
    <row r="30" spans="2:4" ht="15">
      <c r="B30" s="21" t="s">
        <v>35</v>
      </c>
      <c r="C30" s="25">
        <f>'część 10'!H$6</f>
        <v>0</v>
      </c>
      <c r="D30" s="26"/>
    </row>
    <row r="31" spans="2:4" ht="15">
      <c r="B31" s="21" t="s">
        <v>36</v>
      </c>
      <c r="C31" s="25">
        <f>'część 11'!H$6</f>
        <v>0</v>
      </c>
      <c r="D31" s="26"/>
    </row>
    <row r="32" spans="2:4" ht="15">
      <c r="B32" s="21" t="s">
        <v>37</v>
      </c>
      <c r="C32" s="25">
        <f>'część 12'!H$6</f>
        <v>0</v>
      </c>
      <c r="D32" s="26"/>
    </row>
    <row r="33" spans="2:4" ht="15">
      <c r="B33" s="21" t="s">
        <v>38</v>
      </c>
      <c r="C33" s="25">
        <f>'część 13'!H$6</f>
        <v>0</v>
      </c>
      <c r="D33" s="26"/>
    </row>
    <row r="34" spans="2:4" ht="15">
      <c r="B34" s="21" t="s">
        <v>39</v>
      </c>
      <c r="C34" s="25">
        <f>'cześć 14'!H$6</f>
        <v>0</v>
      </c>
      <c r="D34" s="26"/>
    </row>
    <row r="35" spans="2:4" ht="15">
      <c r="B35" s="21" t="s">
        <v>40</v>
      </c>
      <c r="C35" s="25">
        <f>'część 15'!H$6</f>
        <v>0</v>
      </c>
      <c r="D35" s="26"/>
    </row>
    <row r="36" spans="2:4" ht="15">
      <c r="B36" s="21" t="s">
        <v>41</v>
      </c>
      <c r="C36" s="25">
        <f>'część 16'!H$6</f>
        <v>0</v>
      </c>
      <c r="D36" s="26"/>
    </row>
    <row r="37" spans="2:4" ht="15">
      <c r="B37" s="21" t="s">
        <v>42</v>
      </c>
      <c r="C37" s="25">
        <f>'część 17'!H$6</f>
        <v>0</v>
      </c>
      <c r="D37" s="26"/>
    </row>
    <row r="38" spans="2:4" ht="15">
      <c r="B38" s="21" t="s">
        <v>43</v>
      </c>
      <c r="C38" s="25">
        <f>'część 18'!H$6</f>
        <v>0</v>
      </c>
      <c r="D38" s="26"/>
    </row>
    <row r="39" spans="2:4" ht="15">
      <c r="B39" s="21" t="s">
        <v>44</v>
      </c>
      <c r="C39" s="25">
        <f>'część 19'!H$6</f>
        <v>0</v>
      </c>
      <c r="D39" s="26"/>
    </row>
    <row r="40" spans="2:4" ht="15">
      <c r="B40" s="21" t="s">
        <v>45</v>
      </c>
      <c r="C40" s="25">
        <f>'część 20'!H$6</f>
        <v>0</v>
      </c>
      <c r="D40" s="26"/>
    </row>
    <row r="41" spans="2:4" ht="15">
      <c r="B41" s="21" t="s">
        <v>46</v>
      </c>
      <c r="C41" s="25">
        <f>'część 21'!H$6</f>
        <v>0</v>
      </c>
      <c r="D41" s="26"/>
    </row>
    <row r="42" spans="2:4" ht="15">
      <c r="B42" s="21" t="s">
        <v>47</v>
      </c>
      <c r="C42" s="25">
        <f>'część 22'!H$6</f>
        <v>0</v>
      </c>
      <c r="D42" s="26"/>
    </row>
    <row r="43" spans="2:4" ht="15">
      <c r="B43" s="21" t="s">
        <v>503</v>
      </c>
      <c r="C43" s="25">
        <f>'część 23'!H$6</f>
        <v>0</v>
      </c>
      <c r="D43" s="26"/>
    </row>
    <row r="44" spans="2:4" ht="15">
      <c r="B44" s="21" t="s">
        <v>48</v>
      </c>
      <c r="C44" s="25">
        <f>'część 24'!H$6</f>
        <v>0</v>
      </c>
      <c r="D44" s="26"/>
    </row>
    <row r="45" spans="2:4" ht="15">
      <c r="B45" s="21" t="s">
        <v>49</v>
      </c>
      <c r="C45" s="25">
        <f>'cześć 25'!H$6</f>
        <v>0</v>
      </c>
      <c r="D45" s="26"/>
    </row>
    <row r="46" spans="2:4" ht="15">
      <c r="B46" s="21" t="s">
        <v>504</v>
      </c>
      <c r="C46" s="25">
        <f>'część 26'!H$6</f>
        <v>0</v>
      </c>
      <c r="D46" s="26"/>
    </row>
    <row r="47" spans="2:4" ht="15">
      <c r="B47" s="21" t="s">
        <v>50</v>
      </c>
      <c r="C47" s="25">
        <f>'częśc 27'!H$6</f>
        <v>0</v>
      </c>
      <c r="D47" s="26"/>
    </row>
    <row r="48" spans="2:4" ht="15">
      <c r="B48" s="21" t="s">
        <v>51</v>
      </c>
      <c r="C48" s="25">
        <f>'część 28'!H$6</f>
        <v>0</v>
      </c>
      <c r="D48" s="26"/>
    </row>
    <row r="49" spans="2:4" ht="15">
      <c r="B49" s="21" t="s">
        <v>52</v>
      </c>
      <c r="C49" s="25">
        <f>'cześć 29'!H$6</f>
        <v>0</v>
      </c>
      <c r="D49" s="26"/>
    </row>
    <row r="50" spans="2:4" ht="15">
      <c r="B50" s="21" t="s">
        <v>61</v>
      </c>
      <c r="C50" s="25">
        <f>'część 30'!H$6</f>
        <v>0</v>
      </c>
      <c r="D50" s="26"/>
    </row>
    <row r="51" spans="2:4" ht="15">
      <c r="B51" s="21" t="s">
        <v>62</v>
      </c>
      <c r="C51" s="25">
        <f>'część 31'!H$6</f>
        <v>0</v>
      </c>
      <c r="D51" s="26"/>
    </row>
    <row r="52" spans="2:4" ht="15">
      <c r="B52" s="21" t="s">
        <v>63</v>
      </c>
      <c r="C52" s="25">
        <f>'część 32'!H$6</f>
        <v>0</v>
      </c>
      <c r="D52" s="26"/>
    </row>
    <row r="53" spans="2:4" ht="15">
      <c r="B53" s="21" t="s">
        <v>64</v>
      </c>
      <c r="C53" s="25">
        <f>'część 33'!H$6</f>
        <v>0</v>
      </c>
      <c r="D53" s="26"/>
    </row>
    <row r="54" spans="2:4" ht="15">
      <c r="B54" s="21" t="s">
        <v>65</v>
      </c>
      <c r="C54" s="25">
        <f>'część 34'!H$6</f>
        <v>0</v>
      </c>
      <c r="D54" s="26"/>
    </row>
    <row r="55" spans="2:4" ht="15">
      <c r="B55" s="21" t="s">
        <v>66</v>
      </c>
      <c r="C55" s="25">
        <f>'część 35'!H$6</f>
        <v>0</v>
      </c>
      <c r="D55" s="26"/>
    </row>
    <row r="56" spans="2:4" ht="15">
      <c r="B56" s="21" t="s">
        <v>67</v>
      </c>
      <c r="C56" s="25">
        <f>'część 36'!H$6</f>
        <v>0</v>
      </c>
      <c r="D56" s="26"/>
    </row>
    <row r="57" spans="2:4" ht="15">
      <c r="B57" s="21" t="s">
        <v>68</v>
      </c>
      <c r="C57" s="25">
        <f>'część 37'!H$6</f>
        <v>0</v>
      </c>
      <c r="D57" s="26"/>
    </row>
    <row r="58" spans="2:4" ht="15">
      <c r="B58" s="21" t="s">
        <v>69</v>
      </c>
      <c r="C58" s="25">
        <f>'część 38'!H$6</f>
        <v>0</v>
      </c>
      <c r="D58" s="26"/>
    </row>
    <row r="59" spans="2:4" ht="15">
      <c r="B59" s="21" t="s">
        <v>70</v>
      </c>
      <c r="C59" s="25">
        <f>'część 39'!H$6</f>
        <v>0</v>
      </c>
      <c r="D59" s="26"/>
    </row>
    <row r="60" spans="2:4" ht="15">
      <c r="B60" s="21" t="s">
        <v>71</v>
      </c>
      <c r="C60" s="25">
        <f>'część 40'!H$6</f>
        <v>0</v>
      </c>
      <c r="D60" s="26"/>
    </row>
    <row r="61" spans="2:4" ht="15">
      <c r="B61" s="21" t="s">
        <v>72</v>
      </c>
      <c r="C61" s="25">
        <f>'część 41'!H$6</f>
        <v>0</v>
      </c>
      <c r="D61" s="26"/>
    </row>
    <row r="62" spans="2:4" ht="15">
      <c r="B62" s="21" t="s">
        <v>73</v>
      </c>
      <c r="C62" s="25">
        <f>'część 42'!H$6</f>
        <v>0</v>
      </c>
      <c r="D62" s="26"/>
    </row>
    <row r="63" spans="2:4" ht="15">
      <c r="B63" s="21" t="s">
        <v>74</v>
      </c>
      <c r="C63" s="25">
        <f>'część 43'!H$6</f>
        <v>0</v>
      </c>
      <c r="D63" s="26"/>
    </row>
    <row r="64" spans="2:4" ht="15">
      <c r="B64" s="21" t="s">
        <v>75</v>
      </c>
      <c r="C64" s="25">
        <f>'część 44'!H$6</f>
        <v>0</v>
      </c>
      <c r="D64" s="26"/>
    </row>
    <row r="65" spans="2:4" ht="15">
      <c r="B65" s="21" t="s">
        <v>76</v>
      </c>
      <c r="C65" s="25">
        <f>'część 45'!H$6</f>
        <v>0</v>
      </c>
      <c r="D65" s="26"/>
    </row>
    <row r="66" spans="2:4" ht="15">
      <c r="B66" s="21" t="s">
        <v>77</v>
      </c>
      <c r="C66" s="25">
        <f>'część 46'!H$6</f>
        <v>0</v>
      </c>
      <c r="D66" s="26"/>
    </row>
    <row r="67" spans="2:4" ht="15">
      <c r="B67" s="21" t="s">
        <v>78</v>
      </c>
      <c r="C67" s="25">
        <f>'częśc 47'!H$6</f>
        <v>0</v>
      </c>
      <c r="D67" s="26"/>
    </row>
    <row r="68" spans="2:4" ht="15">
      <c r="B68" s="21" t="s">
        <v>79</v>
      </c>
      <c r="C68" s="25">
        <f>'część 48'!H$6</f>
        <v>0</v>
      </c>
      <c r="D68" s="26"/>
    </row>
    <row r="69" spans="2:4" ht="15">
      <c r="B69" s="21" t="s">
        <v>80</v>
      </c>
      <c r="C69" s="25">
        <f>'częśc 49'!H$6</f>
        <v>0</v>
      </c>
      <c r="D69" s="26"/>
    </row>
    <row r="70" spans="2:4" ht="15">
      <c r="B70" s="21" t="s">
        <v>81</v>
      </c>
      <c r="C70" s="25">
        <f>'częśc 50'!H$6</f>
        <v>0</v>
      </c>
      <c r="D70" s="26"/>
    </row>
    <row r="71" spans="3:4" ht="0.75" customHeight="1">
      <c r="C71" s="38"/>
      <c r="D71" s="26"/>
    </row>
    <row r="72" spans="3:4" ht="6" customHeight="1" hidden="1">
      <c r="C72" s="38"/>
      <c r="D72" s="26"/>
    </row>
    <row r="73" spans="3:4" ht="5.25" customHeight="1" hidden="1">
      <c r="C73" s="38"/>
      <c r="D73" s="26"/>
    </row>
    <row r="74" spans="1:4" ht="76.5" customHeight="1">
      <c r="A74" s="9" t="s">
        <v>4</v>
      </c>
      <c r="B74" s="229" t="s">
        <v>155</v>
      </c>
      <c r="C74" s="229"/>
      <c r="D74" s="229"/>
    </row>
    <row r="75" spans="1:4" ht="15.75" customHeight="1">
      <c r="A75" s="9" t="s">
        <v>5</v>
      </c>
      <c r="B75" s="244" t="s">
        <v>145</v>
      </c>
      <c r="C75" s="244"/>
      <c r="D75" s="244"/>
    </row>
    <row r="76" spans="1:4" ht="33" customHeight="1">
      <c r="A76" s="9" t="s">
        <v>6</v>
      </c>
      <c r="B76" s="240" t="s">
        <v>158</v>
      </c>
      <c r="C76" s="240"/>
      <c r="D76" s="240"/>
    </row>
    <row r="77" spans="1:4" ht="30" customHeight="1">
      <c r="A77" s="9" t="s">
        <v>56</v>
      </c>
      <c r="B77" s="240" t="s">
        <v>157</v>
      </c>
      <c r="C77" s="240"/>
      <c r="D77" s="240"/>
    </row>
    <row r="78" spans="1:4" s="27" customFormat="1" ht="138" customHeight="1">
      <c r="A78" s="9" t="s">
        <v>84</v>
      </c>
      <c r="B78" s="229" t="s">
        <v>570</v>
      </c>
      <c r="C78" s="229"/>
      <c r="D78" s="229"/>
    </row>
    <row r="79" spans="1:4" s="27" customFormat="1" ht="64.5" customHeight="1">
      <c r="A79" s="9" t="s">
        <v>7</v>
      </c>
      <c r="B79" s="229" t="s">
        <v>439</v>
      </c>
      <c r="C79" s="229"/>
      <c r="D79" s="229"/>
    </row>
    <row r="80" spans="1:4" s="27" customFormat="1" ht="78" customHeight="1">
      <c r="A80" s="9" t="s">
        <v>8</v>
      </c>
      <c r="B80" s="229" t="s">
        <v>571</v>
      </c>
      <c r="C80" s="229"/>
      <c r="D80" s="229"/>
    </row>
    <row r="81" spans="1:4" ht="31.5" customHeight="1">
      <c r="A81" s="9" t="s">
        <v>21</v>
      </c>
      <c r="B81" s="229" t="s">
        <v>24</v>
      </c>
      <c r="C81" s="229"/>
      <c r="D81" s="229"/>
    </row>
    <row r="82" spans="1:4" ht="30" customHeight="1">
      <c r="A82" s="9" t="s">
        <v>83</v>
      </c>
      <c r="B82" s="230" t="s">
        <v>57</v>
      </c>
      <c r="C82" s="230"/>
      <c r="D82" s="230"/>
    </row>
    <row r="83" spans="1:4" ht="28.5" customHeight="1">
      <c r="A83" s="9" t="s">
        <v>1</v>
      </c>
      <c r="B83" s="229" t="s">
        <v>58</v>
      </c>
      <c r="C83" s="229"/>
      <c r="D83" s="229"/>
    </row>
    <row r="84" spans="1:4" ht="33.75" customHeight="1">
      <c r="A84" s="9" t="s">
        <v>0</v>
      </c>
      <c r="B84" s="229" t="s">
        <v>111</v>
      </c>
      <c r="C84" s="229"/>
      <c r="D84" s="229"/>
    </row>
    <row r="85" spans="2:4" ht="33.75" customHeight="1">
      <c r="B85" s="229" t="s">
        <v>109</v>
      </c>
      <c r="C85" s="229"/>
      <c r="D85" s="229"/>
    </row>
    <row r="86" spans="2:4" ht="22.5" customHeight="1">
      <c r="B86" s="236" t="s">
        <v>110</v>
      </c>
      <c r="C86" s="236"/>
      <c r="D86" s="236"/>
    </row>
    <row r="87" spans="1:4" ht="18" customHeight="1">
      <c r="A87" s="9" t="s">
        <v>86</v>
      </c>
      <c r="B87" s="4" t="s">
        <v>9</v>
      </c>
      <c r="C87" s="1"/>
      <c r="D87" s="9"/>
    </row>
    <row r="88" spans="1:4" ht="18" customHeight="1">
      <c r="A88" s="29"/>
      <c r="B88" s="231" t="s">
        <v>22</v>
      </c>
      <c r="C88" s="232"/>
      <c r="D88" s="233"/>
    </row>
    <row r="89" spans="2:4" ht="18" customHeight="1">
      <c r="B89" s="231" t="s">
        <v>10</v>
      </c>
      <c r="C89" s="233"/>
      <c r="D89" s="21"/>
    </row>
    <row r="90" spans="2:4" ht="18" customHeight="1">
      <c r="B90" s="245"/>
      <c r="C90" s="246"/>
      <c r="D90" s="21"/>
    </row>
    <row r="91" spans="2:4" ht="18" customHeight="1">
      <c r="B91" s="245"/>
      <c r="C91" s="246"/>
      <c r="D91" s="21"/>
    </row>
    <row r="92" spans="2:4" ht="18" customHeight="1">
      <c r="B92" s="245"/>
      <c r="C92" s="246"/>
      <c r="D92" s="21"/>
    </row>
    <row r="93" spans="2:4" ht="9.75" customHeight="1">
      <c r="B93" s="31" t="s">
        <v>12</v>
      </c>
      <c r="C93" s="31"/>
      <c r="D93" s="7"/>
    </row>
    <row r="94" spans="2:4" ht="18" customHeight="1">
      <c r="B94" s="231" t="s">
        <v>23</v>
      </c>
      <c r="C94" s="232"/>
      <c r="D94" s="233"/>
    </row>
    <row r="95" spans="2:4" ht="18" customHeight="1">
      <c r="B95" s="32" t="s">
        <v>10</v>
      </c>
      <c r="C95" s="30" t="s">
        <v>11</v>
      </c>
      <c r="D95" s="33" t="s">
        <v>13</v>
      </c>
    </row>
    <row r="96" spans="2:4" ht="18" customHeight="1">
      <c r="B96" s="34"/>
      <c r="C96" s="30"/>
      <c r="D96" s="35"/>
    </row>
    <row r="97" spans="2:4" ht="18" customHeight="1">
      <c r="B97" s="34"/>
      <c r="C97" s="30"/>
      <c r="D97" s="35"/>
    </row>
    <row r="98" spans="2:4" ht="7.5" customHeight="1">
      <c r="B98" s="31"/>
      <c r="C98" s="31"/>
      <c r="D98" s="7"/>
    </row>
    <row r="99" spans="2:4" ht="18" customHeight="1">
      <c r="B99" s="231" t="s">
        <v>25</v>
      </c>
      <c r="C99" s="232"/>
      <c r="D99" s="233"/>
    </row>
    <row r="100" spans="2:4" ht="18" customHeight="1">
      <c r="B100" s="231" t="s">
        <v>14</v>
      </c>
      <c r="C100" s="233"/>
      <c r="D100" s="21"/>
    </row>
    <row r="101" spans="2:4" ht="18" customHeight="1">
      <c r="B101" s="243"/>
      <c r="C101" s="243"/>
      <c r="D101" s="21"/>
    </row>
    <row r="102" spans="2:4" ht="34.5" customHeight="1">
      <c r="B102" s="20"/>
      <c r="C102" s="28"/>
      <c r="D102" s="28"/>
    </row>
  </sheetData>
  <sheetProtection/>
  <mergeCells count="33">
    <mergeCell ref="B89:C89"/>
    <mergeCell ref="B101:C101"/>
    <mergeCell ref="B90:C90"/>
    <mergeCell ref="B91:C91"/>
    <mergeCell ref="B92:C92"/>
    <mergeCell ref="B94:D94"/>
    <mergeCell ref="B100:C100"/>
    <mergeCell ref="B99:D99"/>
    <mergeCell ref="C6:D6"/>
    <mergeCell ref="C13:D13"/>
    <mergeCell ref="B79:D79"/>
    <mergeCell ref="C11:D11"/>
    <mergeCell ref="C14:D14"/>
    <mergeCell ref="C8:D8"/>
    <mergeCell ref="B76:D76"/>
    <mergeCell ref="B75:D75"/>
    <mergeCell ref="B78:D78"/>
    <mergeCell ref="C16:D16"/>
    <mergeCell ref="C9:D9"/>
    <mergeCell ref="C10:D10"/>
    <mergeCell ref="C12:D12"/>
    <mergeCell ref="B80:D80"/>
    <mergeCell ref="B74:D74"/>
    <mergeCell ref="B18:D18"/>
    <mergeCell ref="B77:D77"/>
    <mergeCell ref="B83:D83"/>
    <mergeCell ref="B82:D82"/>
    <mergeCell ref="B85:D85"/>
    <mergeCell ref="B84:D84"/>
    <mergeCell ref="B88:D88"/>
    <mergeCell ref="C15:D15"/>
    <mergeCell ref="B81:D81"/>
    <mergeCell ref="B86:D8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6"/>
  <sheetViews>
    <sheetView showGridLines="0" view="pageBreakPreview" zoomScale="80" zoomScaleNormal="80" zoomScaleSheetLayoutView="80" zoomScalePageLayoutView="80" workbookViewId="0" topLeftCell="A1">
      <selection activeCell="H10" sqref="H10"/>
    </sheetView>
  </sheetViews>
  <sheetFormatPr defaultColWidth="9.00390625" defaultRowHeight="12.75"/>
  <cols>
    <col min="1" max="1" width="5.125" style="1" customWidth="1"/>
    <col min="2" max="2" width="18.875" style="1" customWidth="1"/>
    <col min="3" max="3" width="18.125" style="1" customWidth="1"/>
    <col min="4" max="4" width="19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SUM(N11:N13)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117</v>
      </c>
      <c r="E10" s="36" t="s">
        <v>121</v>
      </c>
      <c r="F10" s="14"/>
      <c r="G10" s="5" t="str">
        <f>"Nazwa handlowa /
"&amp;C10&amp;" / 
"&amp;D10</f>
        <v>Nazwa handlowa /
Dawka / 
Postać/ Opakowanie</v>
      </c>
      <c r="H10" s="5" t="s">
        <v>108</v>
      </c>
      <c r="I10" s="5" t="str">
        <f>B10</f>
        <v>Skład</v>
      </c>
      <c r="J10" s="5" t="s">
        <v>572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45">
      <c r="A11" s="87" t="s">
        <v>3</v>
      </c>
      <c r="B11" s="84" t="s">
        <v>461</v>
      </c>
      <c r="C11" s="84" t="s">
        <v>235</v>
      </c>
      <c r="D11" s="84" t="s">
        <v>240</v>
      </c>
      <c r="E11" s="85">
        <v>11800</v>
      </c>
      <c r="F11" s="102" t="s">
        <v>85</v>
      </c>
      <c r="G11" s="15" t="s">
        <v>105</v>
      </c>
      <c r="H11" s="15"/>
      <c r="I11" s="15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spans="1:14" ht="45">
      <c r="A12" s="87" t="s">
        <v>4</v>
      </c>
      <c r="B12" s="84" t="s">
        <v>461</v>
      </c>
      <c r="C12" s="84" t="s">
        <v>241</v>
      </c>
      <c r="D12" s="84" t="s">
        <v>240</v>
      </c>
      <c r="E12" s="85">
        <v>30600</v>
      </c>
      <c r="F12" s="102" t="s">
        <v>85</v>
      </c>
      <c r="G12" s="15" t="s">
        <v>105</v>
      </c>
      <c r="H12" s="15"/>
      <c r="I12" s="15"/>
      <c r="J12" s="16"/>
      <c r="K12" s="90"/>
      <c r="L12" s="90" t="str">
        <f>IF(K12=0,"0,00",IF(K12&gt;0,ROUND(E12/K12,2)))</f>
        <v>0,00</v>
      </c>
      <c r="M12" s="90"/>
      <c r="N12" s="91">
        <f>ROUND(L12*ROUND(M12,2),2)</f>
        <v>0</v>
      </c>
    </row>
    <row r="13" spans="1:14" ht="45">
      <c r="A13" s="87" t="s">
        <v>5</v>
      </c>
      <c r="B13" s="84" t="s">
        <v>242</v>
      </c>
      <c r="C13" s="84" t="s">
        <v>241</v>
      </c>
      <c r="D13" s="84" t="s">
        <v>240</v>
      </c>
      <c r="E13" s="85">
        <v>7000</v>
      </c>
      <c r="F13" s="102" t="s">
        <v>85</v>
      </c>
      <c r="G13" s="15" t="s">
        <v>105</v>
      </c>
      <c r="H13" s="15"/>
      <c r="I13" s="15"/>
      <c r="J13" s="16"/>
      <c r="K13" s="90"/>
      <c r="L13" s="90" t="str">
        <f>IF(K13=0,"0,00",IF(K13&gt;0,ROUND(E13/K13,2)))</f>
        <v>0,00</v>
      </c>
      <c r="M13" s="90"/>
      <c r="N13" s="91">
        <f>ROUND(L13*ROUND(M13,2),2)</f>
        <v>0</v>
      </c>
    </row>
    <row r="14" spans="2:17" ht="21" customHeight="1">
      <c r="B14" s="251" t="s">
        <v>140</v>
      </c>
      <c r="C14" s="251"/>
      <c r="D14" s="251"/>
      <c r="E14" s="251"/>
      <c r="F14" s="251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200" ht="15">
      <c r="Q200" s="1"/>
    </row>
    <row r="201" ht="15">
      <c r="Q201" s="1"/>
    </row>
    <row r="202" ht="15">
      <c r="Q202" s="1"/>
    </row>
    <row r="203" ht="15">
      <c r="Q203" s="1"/>
    </row>
    <row r="204" ht="15">
      <c r="Q204" s="1"/>
    </row>
    <row r="205" ht="15">
      <c r="Q205" s="1"/>
    </row>
    <row r="206" ht="15">
      <c r="Q206" s="1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3"/>
  <sheetViews>
    <sheetView showGridLines="0" view="pageBreakPreview" zoomScale="80" zoomScaleNormal="80" zoomScaleSheetLayoutView="80" zoomScalePageLayoutView="80" workbookViewId="0" topLeftCell="A4">
      <selection activeCell="H9" sqref="H9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SUM(N11:N12)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117</v>
      </c>
      <c r="E10" s="36" t="s">
        <v>112</v>
      </c>
      <c r="F10" s="14"/>
      <c r="G10" s="5" t="str">
        <f>"Nazwa handlowa /
"&amp;C10&amp;" / 
"&amp;D10</f>
        <v>Nazwa handlowa /
Dawka / 
Postać/ Opakowanie</v>
      </c>
      <c r="H10" s="5" t="s">
        <v>108</v>
      </c>
      <c r="I10" s="5" t="str">
        <f>B10</f>
        <v>Skład</v>
      </c>
      <c r="J10" s="5" t="s">
        <v>572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45">
      <c r="A11" s="87" t="s">
        <v>3</v>
      </c>
      <c r="B11" s="112" t="s">
        <v>462</v>
      </c>
      <c r="C11" s="112" t="s">
        <v>241</v>
      </c>
      <c r="D11" s="112" t="s">
        <v>126</v>
      </c>
      <c r="E11" s="113">
        <v>9000</v>
      </c>
      <c r="F11" s="86" t="s">
        <v>85</v>
      </c>
      <c r="G11" s="15" t="s">
        <v>105</v>
      </c>
      <c r="H11" s="61"/>
      <c r="I11" s="61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spans="1:17" ht="53.25" customHeight="1">
      <c r="A12" s="87" t="s">
        <v>4</v>
      </c>
      <c r="B12" s="82" t="s">
        <v>462</v>
      </c>
      <c r="C12" s="82" t="s">
        <v>134</v>
      </c>
      <c r="D12" s="82" t="s">
        <v>126</v>
      </c>
      <c r="E12" s="85">
        <v>5400</v>
      </c>
      <c r="F12" s="86" t="s">
        <v>85</v>
      </c>
      <c r="G12" s="15" t="s">
        <v>105</v>
      </c>
      <c r="H12" s="61"/>
      <c r="I12" s="61"/>
      <c r="J12" s="16"/>
      <c r="K12" s="90"/>
      <c r="L12" s="90" t="str">
        <f>IF(K12=0,"0,00",IF(K12&gt;0,ROUND(E12/K12,2)))</f>
        <v>0,00</v>
      </c>
      <c r="M12" s="90"/>
      <c r="N12" s="91">
        <f>ROUND(L12*ROUND(M12,2),2)</f>
        <v>0</v>
      </c>
      <c r="Q12" s="1"/>
    </row>
    <row r="13" ht="15">
      <c r="Q13" s="1"/>
    </row>
    <row r="14" spans="2:17" ht="17.25" customHeight="1">
      <c r="B14" s="247" t="s">
        <v>163</v>
      </c>
      <c r="C14" s="247"/>
      <c r="D14" s="247"/>
      <c r="E14" s="247"/>
      <c r="F14" s="247"/>
      <c r="G14" s="247"/>
      <c r="Q14" s="1"/>
    </row>
    <row r="15" spans="2:17" ht="15"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Q15" s="1"/>
    </row>
    <row r="16" spans="2:17" ht="15">
      <c r="B16" s="251"/>
      <c r="C16" s="251"/>
      <c r="D16" s="251"/>
      <c r="E16" s="251"/>
      <c r="F16" s="251"/>
      <c r="G16" s="2"/>
      <c r="H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</sheetData>
  <sheetProtection/>
  <mergeCells count="5">
    <mergeCell ref="G2:I2"/>
    <mergeCell ref="H6:I6"/>
    <mergeCell ref="B14:G14"/>
    <mergeCell ref="B15:M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0" workbookViewId="0" topLeftCell="A1">
      <selection activeCell="H10" sqref="H10"/>
    </sheetView>
  </sheetViews>
  <sheetFormatPr defaultColWidth="9.00390625" defaultRowHeight="12.75"/>
  <cols>
    <col min="1" max="1" width="5.125" style="1" customWidth="1"/>
    <col min="2" max="2" width="18.125" style="1" customWidth="1"/>
    <col min="3" max="3" width="25.375" style="1" customWidth="1"/>
    <col min="4" max="4" width="20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SUM(N11:N12)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119</v>
      </c>
      <c r="E10" s="36" t="s">
        <v>121</v>
      </c>
      <c r="F10" s="14"/>
      <c r="G10" s="5" t="str">
        <f>"Nazwa handlowa /
"&amp;C10&amp;" / 
"&amp;D10</f>
        <v>Nazwa handlowa /
Dawka / 
Postać/Opakowanie</v>
      </c>
      <c r="H10" s="5" t="s">
        <v>108</v>
      </c>
      <c r="I10" s="5" t="str">
        <f>B10</f>
        <v>Skład</v>
      </c>
      <c r="J10" s="5" t="s">
        <v>573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s="4" customFormat="1" ht="44.25" customHeight="1">
      <c r="A11" s="87" t="s">
        <v>3</v>
      </c>
      <c r="B11" s="97" t="s">
        <v>460</v>
      </c>
      <c r="C11" s="97" t="s">
        <v>245</v>
      </c>
      <c r="D11" s="97" t="s">
        <v>132</v>
      </c>
      <c r="E11" s="85">
        <v>7200</v>
      </c>
      <c r="F11" s="87" t="s">
        <v>85</v>
      </c>
      <c r="G11" s="15" t="s">
        <v>105</v>
      </c>
      <c r="H11" s="5"/>
      <c r="I11" s="5"/>
      <c r="J11" s="5"/>
      <c r="K11" s="170"/>
      <c r="L11" s="177" t="str">
        <f>IF(K11=0,"0,00",IF(K11&gt;0,ROUND(E11/K11,2)))</f>
        <v>0,00</v>
      </c>
      <c r="M11" s="170"/>
      <c r="N11" s="170">
        <f>ROUND(L11*ROUND(M11,2),2)</f>
        <v>0</v>
      </c>
    </row>
    <row r="12" spans="1:14" s="4" customFormat="1" ht="47.25" customHeight="1">
      <c r="A12" s="87" t="s">
        <v>4</v>
      </c>
      <c r="B12" s="97" t="s">
        <v>460</v>
      </c>
      <c r="C12" s="97" t="s">
        <v>246</v>
      </c>
      <c r="D12" s="97" t="s">
        <v>132</v>
      </c>
      <c r="E12" s="85">
        <v>1000</v>
      </c>
      <c r="F12" s="87" t="s">
        <v>85</v>
      </c>
      <c r="G12" s="15" t="s">
        <v>105</v>
      </c>
      <c r="H12" s="5"/>
      <c r="I12" s="5"/>
      <c r="J12" s="5"/>
      <c r="K12" s="170"/>
      <c r="L12" s="177" t="str">
        <f>IF(K12=0,"0,00",IF(K12&gt;0,ROUND(E12/K12,2)))</f>
        <v>0,00</v>
      </c>
      <c r="M12" s="170"/>
      <c r="N12" s="170">
        <f>ROUND(L12*ROUND(M12,2),2)</f>
        <v>0</v>
      </c>
    </row>
    <row r="13" ht="15">
      <c r="Q13" s="1"/>
    </row>
    <row r="14" spans="2:17" ht="15">
      <c r="B14" s="247" t="s">
        <v>138</v>
      </c>
      <c r="C14" s="247"/>
      <c r="D14" s="247"/>
      <c r="E14" s="247"/>
      <c r="F14" s="247"/>
      <c r="G14" s="247"/>
      <c r="Q14" s="1"/>
    </row>
    <row r="15" spans="2:17" ht="15">
      <c r="B15" s="2"/>
      <c r="Q15" s="1"/>
    </row>
    <row r="16" spans="2:17" ht="15">
      <c r="B16" s="2"/>
      <c r="Q16" s="1"/>
    </row>
    <row r="17" spans="2:17" ht="15">
      <c r="B17" s="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63" ht="15">
      <c r="Q63" s="1"/>
    </row>
    <row r="64" ht="15">
      <c r="Q64" s="1"/>
    </row>
    <row r="65" ht="15">
      <c r="Q65" s="1"/>
    </row>
  </sheetData>
  <sheetProtection/>
  <mergeCells count="3">
    <mergeCell ref="G2:I2"/>
    <mergeCell ref="H6:I6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H10" sqref="H10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125" style="1" customWidth="1"/>
    <col min="4" max="4" width="24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436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576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45">
      <c r="A11" s="92" t="s">
        <v>3</v>
      </c>
      <c r="B11" s="114" t="s">
        <v>248</v>
      </c>
      <c r="C11" s="115" t="s">
        <v>249</v>
      </c>
      <c r="D11" s="84" t="s">
        <v>250</v>
      </c>
      <c r="E11" s="85">
        <v>60000</v>
      </c>
      <c r="F11" s="102" t="s">
        <v>85</v>
      </c>
      <c r="G11" s="15" t="s">
        <v>105</v>
      </c>
      <c r="H11" s="61"/>
      <c r="I11" s="61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ht="15">
      <c r="Q12" s="1"/>
    </row>
    <row r="13" spans="2:17" ht="21" customHeight="1">
      <c r="B13" s="247"/>
      <c r="C13" s="247"/>
      <c r="D13" s="247"/>
      <c r="E13" s="247"/>
      <c r="F13" s="247"/>
      <c r="G13" s="247"/>
      <c r="Q13" s="1"/>
    </row>
    <row r="14" spans="2:17" ht="21" customHeight="1">
      <c r="B14" s="247"/>
      <c r="C14" s="247"/>
      <c r="D14" s="247"/>
      <c r="E14" s="247"/>
      <c r="F14" s="247"/>
      <c r="G14" s="247"/>
      <c r="Q14" s="1"/>
    </row>
    <row r="15" spans="2:17" ht="20.25" customHeight="1">
      <c r="B15" s="247"/>
      <c r="C15" s="247"/>
      <c r="D15" s="247"/>
      <c r="E15" s="247"/>
      <c r="F15" s="247"/>
      <c r="G15" s="247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5">
    <mergeCell ref="G2:I2"/>
    <mergeCell ref="H6:I6"/>
    <mergeCell ref="B13:G13"/>
    <mergeCell ref="B14:G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8"/>
  <sheetViews>
    <sheetView showGridLines="0" view="pageBreakPreview" zoomScale="80" zoomScaleNormal="80" zoomScaleSheetLayoutView="80" zoomScalePageLayoutView="80" workbookViewId="0" topLeftCell="A4">
      <selection activeCell="J10" sqref="J10"/>
    </sheetView>
  </sheetViews>
  <sheetFormatPr defaultColWidth="9.00390625" defaultRowHeight="12.75"/>
  <cols>
    <col min="1" max="1" width="5.125" style="1" customWidth="1"/>
    <col min="2" max="2" width="22.875" style="1" customWidth="1"/>
    <col min="3" max="3" width="18.00390625" style="1" customWidth="1"/>
    <col min="4" max="4" width="26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SUM(N11:N12)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572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4.75" customHeight="1">
      <c r="A11" s="92" t="s">
        <v>3</v>
      </c>
      <c r="B11" s="95" t="s">
        <v>463</v>
      </c>
      <c r="C11" s="95" t="s">
        <v>464</v>
      </c>
      <c r="D11" s="153" t="s">
        <v>465</v>
      </c>
      <c r="E11" s="85">
        <v>120000</v>
      </c>
      <c r="F11" s="86" t="s">
        <v>85</v>
      </c>
      <c r="G11" s="15" t="s">
        <v>105</v>
      </c>
      <c r="H11" s="61"/>
      <c r="I11" s="61"/>
      <c r="J11" s="16"/>
      <c r="K11" s="177"/>
      <c r="L11" s="177" t="str">
        <f>IF(K11=0,"0,00",IF(K11&gt;0,ROUND(E11/K11,2)))</f>
        <v>0,00</v>
      </c>
      <c r="M11" s="177"/>
      <c r="N11" s="170">
        <f>ROUND(L11*ROUND(M11,2),2)</f>
        <v>0</v>
      </c>
    </row>
    <row r="12" spans="1:17" ht="45">
      <c r="A12" s="92" t="s">
        <v>4</v>
      </c>
      <c r="B12" s="95" t="s">
        <v>463</v>
      </c>
      <c r="C12" s="95" t="s">
        <v>466</v>
      </c>
      <c r="D12" s="153" t="s">
        <v>467</v>
      </c>
      <c r="E12" s="85">
        <v>1500</v>
      </c>
      <c r="F12" s="86" t="s">
        <v>85</v>
      </c>
      <c r="G12" s="15" t="s">
        <v>105</v>
      </c>
      <c r="H12" s="21"/>
      <c r="I12" s="21"/>
      <c r="J12" s="21"/>
      <c r="K12" s="170"/>
      <c r="L12" s="177" t="str">
        <f>IF(K12=0,"0,00",IF(K12&gt;0,ROUND(E12/K12,2)))</f>
        <v>0,00</v>
      </c>
      <c r="M12" s="170"/>
      <c r="N12" s="170">
        <f>ROUND(L12*ROUND(M12,2),2)</f>
        <v>0</v>
      </c>
      <c r="Q12" s="1"/>
    </row>
    <row r="13" spans="2:17" ht="21" customHeight="1">
      <c r="B13" s="247" t="s">
        <v>138</v>
      </c>
      <c r="C13" s="247"/>
      <c r="D13" s="247"/>
      <c r="E13" s="247"/>
      <c r="F13" s="247"/>
      <c r="G13" s="247"/>
      <c r="H13" s="24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  <row r="181" ht="15">
      <c r="Q181" s="1"/>
    </row>
    <row r="182" ht="15">
      <c r="Q182" s="1"/>
    </row>
    <row r="183" ht="15">
      <c r="Q183" s="1"/>
    </row>
    <row r="184" ht="15">
      <c r="Q184" s="1"/>
    </row>
    <row r="185" ht="15">
      <c r="Q185" s="1"/>
    </row>
    <row r="186" ht="15">
      <c r="Q186" s="1"/>
    </row>
    <row r="187" ht="15">
      <c r="Q187" s="1"/>
    </row>
    <row r="188" ht="15">
      <c r="Q188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93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4.125" style="1" customWidth="1"/>
    <col min="3" max="3" width="14.75390625" style="1" customWidth="1"/>
    <col min="4" max="4" width="26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117</v>
      </c>
      <c r="E10" s="36" t="s">
        <v>112</v>
      </c>
      <c r="F10" s="14"/>
      <c r="G10" s="5" t="str">
        <f>"Nazwa handlowa /
"&amp;C10&amp;" / 
"&amp;D10</f>
        <v>Nazwa handlowa /
Dawka / 
Postać/ Opakowanie</v>
      </c>
      <c r="H10" s="5" t="s">
        <v>108</v>
      </c>
      <c r="I10" s="5" t="str">
        <f>B10</f>
        <v>Skład</v>
      </c>
      <c r="J10" s="5" t="s">
        <v>572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75.75" customHeight="1">
      <c r="A11" s="87" t="s">
        <v>3</v>
      </c>
      <c r="B11" s="82" t="s">
        <v>254</v>
      </c>
      <c r="C11" s="82" t="s">
        <v>468</v>
      </c>
      <c r="D11" s="183" t="s">
        <v>255</v>
      </c>
      <c r="E11" s="116">
        <v>30000</v>
      </c>
      <c r="F11" s="86" t="s">
        <v>146</v>
      </c>
      <c r="G11" s="89" t="s">
        <v>105</v>
      </c>
      <c r="H11" s="61"/>
      <c r="I11" s="61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ht="15">
      <c r="Q12" s="1"/>
    </row>
    <row r="13" spans="2:17" ht="24" customHeight="1">
      <c r="B13" s="247"/>
      <c r="C13" s="247"/>
      <c r="D13" s="247"/>
      <c r="E13" s="247"/>
      <c r="F13" s="247"/>
      <c r="G13" s="247"/>
      <c r="H13" s="247"/>
      <c r="Q13" s="1"/>
    </row>
    <row r="14" spans="2:17" ht="22.5" customHeight="1">
      <c r="B14" s="247"/>
      <c r="C14" s="247"/>
      <c r="D14" s="247"/>
      <c r="E14" s="247"/>
      <c r="F14" s="247"/>
      <c r="G14" s="247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</sheetData>
  <sheetProtection/>
  <mergeCells count="4">
    <mergeCell ref="G2:I2"/>
    <mergeCell ref="H6:I6"/>
    <mergeCell ref="B14:G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0" workbookViewId="0" topLeftCell="A3">
      <selection activeCell="J10" sqref="J10"/>
    </sheetView>
  </sheetViews>
  <sheetFormatPr defaultColWidth="9.00390625" defaultRowHeight="12.75"/>
  <cols>
    <col min="1" max="1" width="5.125" style="1" customWidth="1"/>
    <col min="2" max="2" width="24.625" style="1" customWidth="1"/>
    <col min="3" max="3" width="24.75390625" style="1" customWidth="1"/>
    <col min="4" max="4" width="28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SUM(N11:N12)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6.75" customHeight="1">
      <c r="A10" s="5" t="s">
        <v>82</v>
      </c>
      <c r="B10" s="5" t="s">
        <v>16</v>
      </c>
      <c r="C10" s="5" t="s">
        <v>17</v>
      </c>
      <c r="D10" s="5" t="s">
        <v>117</v>
      </c>
      <c r="E10" s="36" t="s">
        <v>112</v>
      </c>
      <c r="F10" s="14"/>
      <c r="G10" s="5" t="str">
        <f>"Nazwa handlowa /
"&amp;C10&amp;" / 
"&amp;D10</f>
        <v>Nazwa handlowa /
Dawka / 
Postać/ Opakowanie</v>
      </c>
      <c r="H10" s="5" t="s">
        <v>108</v>
      </c>
      <c r="I10" s="5" t="str">
        <f>B10</f>
        <v>Skład</v>
      </c>
      <c r="J10" s="5" t="s">
        <v>572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1" customHeight="1">
      <c r="A11" s="92" t="s">
        <v>3</v>
      </c>
      <c r="B11" s="82" t="s">
        <v>469</v>
      </c>
      <c r="C11" s="82" t="s">
        <v>251</v>
      </c>
      <c r="D11" s="98" t="s">
        <v>128</v>
      </c>
      <c r="E11" s="103">
        <v>250</v>
      </c>
      <c r="F11" s="86" t="s">
        <v>85</v>
      </c>
      <c r="G11" s="15" t="s">
        <v>105</v>
      </c>
      <c r="H11" s="61"/>
      <c r="I11" s="61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spans="1:14" ht="51" customHeight="1">
      <c r="A12" s="92" t="s">
        <v>4</v>
      </c>
      <c r="B12" s="82" t="s">
        <v>469</v>
      </c>
      <c r="C12" s="82" t="s">
        <v>252</v>
      </c>
      <c r="D12" s="98" t="s">
        <v>253</v>
      </c>
      <c r="E12" s="103">
        <v>1600</v>
      </c>
      <c r="F12" s="86" t="s">
        <v>85</v>
      </c>
      <c r="G12" s="15" t="s">
        <v>105</v>
      </c>
      <c r="H12" s="61"/>
      <c r="I12" s="61"/>
      <c r="J12" s="16"/>
      <c r="K12" s="90"/>
      <c r="L12" s="90" t="str">
        <f>IF(K12=0,"0,00",IF(K12&gt;0,ROUND(E12/K12,2)))</f>
        <v>0,00</v>
      </c>
      <c r="M12" s="90"/>
      <c r="N12" s="91">
        <f>ROUND(L12*ROUND(M12,2),2)</f>
        <v>0</v>
      </c>
    </row>
    <row r="13" ht="15">
      <c r="Q13" s="1"/>
    </row>
    <row r="14" spans="2:17" ht="16.5" customHeight="1">
      <c r="B14" s="247" t="s">
        <v>163</v>
      </c>
      <c r="C14" s="247"/>
      <c r="D14" s="247"/>
      <c r="E14" s="247"/>
      <c r="F14" s="247"/>
      <c r="G14" s="247"/>
      <c r="Q14" s="1"/>
    </row>
    <row r="15" spans="2:17" ht="15">
      <c r="B15" s="247"/>
      <c r="C15" s="247"/>
      <c r="D15" s="247"/>
      <c r="E15" s="247"/>
      <c r="F15" s="247"/>
      <c r="G15" s="247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</sheetData>
  <sheetProtection/>
  <mergeCells count="4">
    <mergeCell ref="G2:I2"/>
    <mergeCell ref="H6:I6"/>
    <mergeCell ref="B14:G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1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2.375" style="1" customWidth="1"/>
    <col min="3" max="3" width="18.125" style="1" customWidth="1"/>
    <col min="4" max="4" width="30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1.2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161</v>
      </c>
      <c r="I10" s="5" t="str">
        <f>B10</f>
        <v>Skład</v>
      </c>
      <c r="J10" s="5" t="s">
        <v>572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48" customHeight="1">
      <c r="A11" s="87" t="s">
        <v>3</v>
      </c>
      <c r="B11" s="82" t="s">
        <v>256</v>
      </c>
      <c r="C11" s="82" t="s">
        <v>257</v>
      </c>
      <c r="D11" s="82" t="s">
        <v>160</v>
      </c>
      <c r="E11" s="85">
        <v>2500</v>
      </c>
      <c r="F11" s="86" t="s">
        <v>85</v>
      </c>
      <c r="G11" s="15" t="s">
        <v>105</v>
      </c>
      <c r="H11" s="61"/>
      <c r="I11" s="61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ht="15">
      <c r="Q12" s="1"/>
    </row>
    <row r="13" spans="2:17" ht="21.75" customHeight="1">
      <c r="B13" s="247"/>
      <c r="C13" s="247"/>
      <c r="D13" s="247"/>
      <c r="E13" s="247"/>
      <c r="F13" s="24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6.375" style="1" customWidth="1"/>
    <col min="3" max="3" width="13.75390625" style="1" customWidth="1"/>
    <col min="4" max="4" width="20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17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SUM(N11:N12)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119</v>
      </c>
      <c r="E10" s="36" t="s">
        <v>112</v>
      </c>
      <c r="F10" s="14"/>
      <c r="G10" s="5" t="str">
        <f>"Nazwa handlowa /
"&amp;C10&amp;" / 
"&amp;D10</f>
        <v>Nazwa handlowa /
Dawka / 
Postać/Opakowanie</v>
      </c>
      <c r="H10" s="5" t="s">
        <v>108</v>
      </c>
      <c r="I10" s="5" t="str">
        <f>B10</f>
        <v>Skład</v>
      </c>
      <c r="J10" s="5" t="s">
        <v>573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s="4" customFormat="1" ht="73.5" customHeight="1">
      <c r="A11" s="87" t="s">
        <v>3</v>
      </c>
      <c r="B11" s="82" t="s">
        <v>470</v>
      </c>
      <c r="C11" s="82" t="s">
        <v>258</v>
      </c>
      <c r="D11" s="82" t="s">
        <v>205</v>
      </c>
      <c r="E11" s="85">
        <v>54000</v>
      </c>
      <c r="F11" s="87" t="s">
        <v>85</v>
      </c>
      <c r="G11" s="89" t="s">
        <v>105</v>
      </c>
      <c r="H11" s="117"/>
      <c r="I11" s="117"/>
      <c r="J11" s="117"/>
      <c r="K11" s="170"/>
      <c r="L11" s="177" t="str">
        <f>IF(K11=0,"0,00",IF(K11&gt;0,ROUND(E11/K11,2)))</f>
        <v>0,00</v>
      </c>
      <c r="M11" s="170"/>
      <c r="N11" s="170">
        <f>ROUND(L11*ROUND(M11,2),2)</f>
        <v>0</v>
      </c>
    </row>
    <row r="12" spans="1:14" s="4" customFormat="1" ht="73.5" customHeight="1">
      <c r="A12" s="87" t="s">
        <v>164</v>
      </c>
      <c r="B12" s="82" t="s">
        <v>470</v>
      </c>
      <c r="C12" s="82" t="s">
        <v>259</v>
      </c>
      <c r="D12" s="82" t="s">
        <v>205</v>
      </c>
      <c r="E12" s="85">
        <v>54000</v>
      </c>
      <c r="F12" s="87" t="s">
        <v>85</v>
      </c>
      <c r="G12" s="89" t="s">
        <v>105</v>
      </c>
      <c r="H12" s="117"/>
      <c r="I12" s="117"/>
      <c r="J12" s="117"/>
      <c r="K12" s="170"/>
      <c r="L12" s="177" t="str">
        <f>IF(K12=0,"0,00",IF(K12&gt;0,ROUND(E12/K12,2)))</f>
        <v>0,00</v>
      </c>
      <c r="M12" s="170"/>
      <c r="N12" s="170">
        <f>ROUND(L12*ROUND(M12,2),2)</f>
        <v>0</v>
      </c>
    </row>
    <row r="13" ht="15">
      <c r="Q13" s="1"/>
    </row>
    <row r="14" spans="2:17" ht="15">
      <c r="B14" s="251" t="s">
        <v>152</v>
      </c>
      <c r="C14" s="251"/>
      <c r="D14" s="251"/>
      <c r="E14" s="251"/>
      <c r="F14" s="251"/>
      <c r="G14" s="251"/>
      <c r="H14" s="251"/>
      <c r="I14" s="251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65" ht="15">
      <c r="Q65" s="1"/>
    </row>
  </sheetData>
  <sheetProtection/>
  <mergeCells count="3">
    <mergeCell ref="G2:I2"/>
    <mergeCell ref="H6:I6"/>
    <mergeCell ref="B14:I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0"/>
  <sheetViews>
    <sheetView showGridLines="0" view="pageBreakPreview" zoomScale="80" zoomScaleNormal="80" zoomScaleSheetLayoutView="80" zoomScalePageLayoutView="80" workbookViewId="0" topLeftCell="A4">
      <selection activeCell="J10" sqref="J10"/>
    </sheetView>
  </sheetViews>
  <sheetFormatPr defaultColWidth="9.00390625" defaultRowHeight="12.75"/>
  <cols>
    <col min="1" max="1" width="5.125" style="1" customWidth="1"/>
    <col min="2" max="2" width="32.875" style="1" customWidth="1"/>
    <col min="3" max="3" width="17.375" style="1" customWidth="1"/>
    <col min="4" max="4" width="26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18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SUM(N11:N12)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143</v>
      </c>
      <c r="I10" s="5" t="str">
        <f>B10</f>
        <v>Skład</v>
      </c>
      <c r="J10" s="5" t="s">
        <v>573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s="4" customFormat="1" ht="54.75" customHeight="1">
      <c r="A11" s="87" t="s">
        <v>3</v>
      </c>
      <c r="B11" s="82" t="s">
        <v>471</v>
      </c>
      <c r="C11" s="82" t="s">
        <v>258</v>
      </c>
      <c r="D11" s="82" t="s">
        <v>205</v>
      </c>
      <c r="E11" s="85">
        <v>13500</v>
      </c>
      <c r="F11" s="87" t="s">
        <v>85</v>
      </c>
      <c r="G11" s="15" t="s">
        <v>105</v>
      </c>
      <c r="H11" s="5"/>
      <c r="I11" s="5"/>
      <c r="J11" s="5"/>
      <c r="K11" s="170"/>
      <c r="L11" s="177" t="str">
        <f>IF(K11=0,"0,00",IF(K11&gt;0,ROUND(E11/K11,2)))</f>
        <v>0,00</v>
      </c>
      <c r="M11" s="170"/>
      <c r="N11" s="170">
        <f>ROUND(L11*ROUND(M11,2),2)</f>
        <v>0</v>
      </c>
    </row>
    <row r="12" spans="1:14" s="4" customFormat="1" ht="48.75" customHeight="1">
      <c r="A12" s="87" t="s">
        <v>164</v>
      </c>
      <c r="B12" s="82" t="s">
        <v>471</v>
      </c>
      <c r="C12" s="82" t="s">
        <v>259</v>
      </c>
      <c r="D12" s="82" t="s">
        <v>205</v>
      </c>
      <c r="E12" s="85">
        <v>1500</v>
      </c>
      <c r="F12" s="87" t="s">
        <v>85</v>
      </c>
      <c r="G12" s="15" t="s">
        <v>105</v>
      </c>
      <c r="H12" s="5"/>
      <c r="I12" s="5"/>
      <c r="J12" s="5"/>
      <c r="K12" s="170"/>
      <c r="L12" s="177" t="str">
        <f>IF(K12=0,"0,00",IF(K12&gt;0,ROUND(E12/K12,2)))</f>
        <v>0,00</v>
      </c>
      <c r="M12" s="170"/>
      <c r="N12" s="170">
        <f>ROUND(L12*ROUND(M12,2),2)</f>
        <v>0</v>
      </c>
    </row>
    <row r="13" spans="1:17" ht="15">
      <c r="A13" s="9"/>
      <c r="B13" s="42"/>
      <c r="C13" s="42"/>
      <c r="D13" s="42"/>
      <c r="E13" s="43"/>
      <c r="F13" s="9"/>
      <c r="G13" s="44"/>
      <c r="H13" s="44"/>
      <c r="I13" s="44"/>
      <c r="J13" s="45"/>
      <c r="K13" s="44"/>
      <c r="L13" s="44"/>
      <c r="M13" s="44"/>
      <c r="N13" s="46"/>
      <c r="Q13" s="1"/>
    </row>
    <row r="14" spans="1:17" ht="15">
      <c r="A14" s="9"/>
      <c r="B14" s="79" t="s">
        <v>163</v>
      </c>
      <c r="C14" s="79"/>
      <c r="D14" s="79"/>
      <c r="E14" s="118"/>
      <c r="F14" s="9"/>
      <c r="G14" s="44"/>
      <c r="H14" s="44"/>
      <c r="I14" s="44"/>
      <c r="J14" s="45"/>
      <c r="K14" s="44"/>
      <c r="L14" s="44"/>
      <c r="M14" s="44"/>
      <c r="N14" s="46"/>
      <c r="Q14" s="1"/>
    </row>
    <row r="15" spans="1:17" ht="30" customHeight="1">
      <c r="A15" s="9"/>
      <c r="B15" s="256" t="s">
        <v>472</v>
      </c>
      <c r="C15" s="256"/>
      <c r="D15" s="256"/>
      <c r="E15" s="256"/>
      <c r="F15" s="256"/>
      <c r="G15" s="256"/>
      <c r="H15" s="256"/>
      <c r="I15" s="119"/>
      <c r="J15" s="120"/>
      <c r="K15" s="44"/>
      <c r="L15" s="44"/>
      <c r="M15" s="44"/>
      <c r="N15" s="46"/>
      <c r="Q15" s="1"/>
    </row>
    <row r="16" spans="1:17" ht="15">
      <c r="A16" s="9"/>
      <c r="B16" s="256"/>
      <c r="C16" s="256"/>
      <c r="D16" s="256"/>
      <c r="E16" s="256"/>
      <c r="F16" s="256"/>
      <c r="G16" s="256"/>
      <c r="H16" s="256"/>
      <c r="I16" s="44"/>
      <c r="J16" s="45"/>
      <c r="K16" s="44"/>
      <c r="L16" s="44"/>
      <c r="M16" s="44"/>
      <c r="N16" s="46"/>
      <c r="Q16" s="1"/>
    </row>
    <row r="17" spans="1:17" ht="15">
      <c r="A17" s="9"/>
      <c r="B17" s="42"/>
      <c r="C17" s="42"/>
      <c r="D17" s="42"/>
      <c r="E17" s="43"/>
      <c r="F17" s="9"/>
      <c r="G17" s="44"/>
      <c r="H17" s="44"/>
      <c r="I17" s="44"/>
      <c r="J17" s="45"/>
      <c r="K17" s="44"/>
      <c r="L17" s="44"/>
      <c r="M17" s="44"/>
      <c r="N17" s="46"/>
      <c r="Q17" s="1"/>
    </row>
    <row r="18" spans="1:17" ht="15">
      <c r="A18" s="9"/>
      <c r="B18" s="42"/>
      <c r="C18" s="42"/>
      <c r="D18" s="42"/>
      <c r="E18" s="43"/>
      <c r="F18" s="9"/>
      <c r="G18" s="44"/>
      <c r="H18" s="44"/>
      <c r="I18" s="44"/>
      <c r="J18" s="45"/>
      <c r="K18" s="44"/>
      <c r="L18" s="44"/>
      <c r="M18" s="44"/>
      <c r="N18" s="46"/>
      <c r="Q18" s="1"/>
    </row>
    <row r="19" spans="1:17" ht="15">
      <c r="A19" s="9"/>
      <c r="B19" s="42"/>
      <c r="C19" s="42"/>
      <c r="D19" s="42"/>
      <c r="E19" s="43"/>
      <c r="F19" s="9"/>
      <c r="G19" s="44"/>
      <c r="H19" s="44"/>
      <c r="I19" s="44"/>
      <c r="J19" s="45"/>
      <c r="K19" s="44"/>
      <c r="L19" s="44"/>
      <c r="M19" s="44"/>
      <c r="N19" s="46"/>
      <c r="Q19" s="1"/>
    </row>
    <row r="20" spans="1:17" ht="15">
      <c r="A20" s="9"/>
      <c r="B20" s="42"/>
      <c r="C20" s="42"/>
      <c r="D20" s="42"/>
      <c r="E20" s="43"/>
      <c r="F20" s="9"/>
      <c r="G20" s="44"/>
      <c r="H20" s="44"/>
      <c r="I20" s="44"/>
      <c r="J20" s="45"/>
      <c r="K20" s="44"/>
      <c r="L20" s="44"/>
      <c r="M20" s="44"/>
      <c r="N20" s="46"/>
      <c r="Q20" s="1"/>
    </row>
    <row r="21" spans="1:17" ht="15">
      <c r="A21" s="9"/>
      <c r="B21" s="42"/>
      <c r="C21" s="42"/>
      <c r="D21" s="42"/>
      <c r="E21" s="43"/>
      <c r="F21" s="9"/>
      <c r="G21" s="44"/>
      <c r="H21" s="44"/>
      <c r="I21" s="44"/>
      <c r="J21" s="45"/>
      <c r="K21" s="44"/>
      <c r="L21" s="44"/>
      <c r="M21" s="44"/>
      <c r="N21" s="46"/>
      <c r="Q21" s="1"/>
    </row>
    <row r="22" spans="1:17" ht="15">
      <c r="A22" s="9"/>
      <c r="B22" s="42"/>
      <c r="C22" s="42"/>
      <c r="D22" s="42"/>
      <c r="E22" s="43"/>
      <c r="F22" s="9"/>
      <c r="G22" s="44"/>
      <c r="H22" s="44"/>
      <c r="I22" s="44"/>
      <c r="J22" s="45"/>
      <c r="K22" s="44"/>
      <c r="L22" s="44"/>
      <c r="M22" s="44"/>
      <c r="N22" s="46"/>
      <c r="Q22" s="1"/>
    </row>
    <row r="23" spans="1:17" ht="15">
      <c r="A23" s="9"/>
      <c r="B23" s="42"/>
      <c r="C23" s="42"/>
      <c r="D23" s="42"/>
      <c r="E23" s="43"/>
      <c r="F23" s="9"/>
      <c r="G23" s="44"/>
      <c r="H23" s="44"/>
      <c r="I23" s="44"/>
      <c r="J23" s="45"/>
      <c r="K23" s="44"/>
      <c r="L23" s="44"/>
      <c r="M23" s="44"/>
      <c r="N23" s="46"/>
      <c r="Q23" s="1"/>
    </row>
    <row r="24" spans="1:17" ht="15">
      <c r="A24" s="9"/>
      <c r="B24" s="42"/>
      <c r="C24" s="42"/>
      <c r="D24" s="42"/>
      <c r="E24" s="43"/>
      <c r="F24" s="9"/>
      <c r="G24" s="44"/>
      <c r="H24" s="44"/>
      <c r="I24" s="44"/>
      <c r="J24" s="45"/>
      <c r="K24" s="44"/>
      <c r="L24" s="44"/>
      <c r="M24" s="44"/>
      <c r="N24" s="46"/>
      <c r="Q24" s="1"/>
    </row>
    <row r="25" spans="1:17" ht="15">
      <c r="A25" s="9"/>
      <c r="B25" s="42"/>
      <c r="C25" s="42"/>
      <c r="D25" s="42"/>
      <c r="E25" s="43"/>
      <c r="F25" s="9"/>
      <c r="G25" s="44"/>
      <c r="H25" s="44"/>
      <c r="I25" s="44"/>
      <c r="J25" s="45"/>
      <c r="K25" s="44"/>
      <c r="L25" s="44"/>
      <c r="M25" s="44"/>
      <c r="N25" s="46"/>
      <c r="Q25" s="1"/>
    </row>
    <row r="26" spans="1:17" ht="15">
      <c r="A26" s="9"/>
      <c r="B26" s="42"/>
      <c r="C26" s="42"/>
      <c r="D26" s="42"/>
      <c r="E26" s="43"/>
      <c r="F26" s="9"/>
      <c r="G26" s="44"/>
      <c r="H26" s="44"/>
      <c r="I26" s="44"/>
      <c r="J26" s="45"/>
      <c r="K26" s="44"/>
      <c r="L26" s="44"/>
      <c r="M26" s="44"/>
      <c r="N26" s="46"/>
      <c r="Q26" s="1"/>
    </row>
    <row r="27" spans="1:17" ht="15">
      <c r="A27" s="9"/>
      <c r="B27" s="42"/>
      <c r="C27" s="42"/>
      <c r="D27" s="42"/>
      <c r="E27" s="43"/>
      <c r="F27" s="9"/>
      <c r="G27" s="44"/>
      <c r="H27" s="44"/>
      <c r="I27" s="44"/>
      <c r="J27" s="45"/>
      <c r="K27" s="44"/>
      <c r="L27" s="44"/>
      <c r="M27" s="44"/>
      <c r="N27" s="46"/>
      <c r="Q27" s="1"/>
    </row>
    <row r="28" spans="1:17" ht="15">
      <c r="A28" s="9"/>
      <c r="B28" s="42"/>
      <c r="C28" s="42"/>
      <c r="D28" s="42"/>
      <c r="E28" s="43"/>
      <c r="F28" s="9"/>
      <c r="G28" s="44"/>
      <c r="H28" s="44"/>
      <c r="I28" s="44"/>
      <c r="J28" s="45"/>
      <c r="K28" s="44"/>
      <c r="L28" s="44"/>
      <c r="M28" s="44"/>
      <c r="N28" s="46"/>
      <c r="Q28" s="1"/>
    </row>
    <row r="29" spans="1:17" ht="15">
      <c r="A29" s="9"/>
      <c r="B29" s="42"/>
      <c r="C29" s="42"/>
      <c r="D29" s="42"/>
      <c r="E29" s="43"/>
      <c r="F29" s="9"/>
      <c r="G29" s="44"/>
      <c r="H29" s="44"/>
      <c r="I29" s="44"/>
      <c r="J29" s="45"/>
      <c r="K29" s="44"/>
      <c r="L29" s="44"/>
      <c r="M29" s="44"/>
      <c r="N29" s="46"/>
      <c r="Q29" s="1"/>
    </row>
    <row r="30" spans="1:17" ht="15">
      <c r="A30" s="9"/>
      <c r="B30" s="42"/>
      <c r="C30" s="42"/>
      <c r="D30" s="42"/>
      <c r="E30" s="43"/>
      <c r="F30" s="9"/>
      <c r="G30" s="44"/>
      <c r="H30" s="44"/>
      <c r="I30" s="44"/>
      <c r="J30" s="45"/>
      <c r="K30" s="44"/>
      <c r="L30" s="44"/>
      <c r="M30" s="44"/>
      <c r="N30" s="46"/>
      <c r="Q30" s="1"/>
    </row>
    <row r="31" spans="1:17" ht="15">
      <c r="A31" s="9"/>
      <c r="B31" s="42"/>
      <c r="C31" s="42"/>
      <c r="D31" s="42"/>
      <c r="E31" s="43"/>
      <c r="F31" s="9"/>
      <c r="G31" s="44"/>
      <c r="H31" s="44"/>
      <c r="I31" s="44"/>
      <c r="J31" s="45"/>
      <c r="K31" s="44"/>
      <c r="L31" s="44"/>
      <c r="M31" s="44"/>
      <c r="N31" s="46"/>
      <c r="Q31" s="1"/>
    </row>
    <row r="32" spans="1:17" ht="15">
      <c r="A32" s="9"/>
      <c r="B32" s="42"/>
      <c r="C32" s="42"/>
      <c r="D32" s="42"/>
      <c r="E32" s="43"/>
      <c r="F32" s="9"/>
      <c r="G32" s="44"/>
      <c r="H32" s="44"/>
      <c r="I32" s="44"/>
      <c r="J32" s="45"/>
      <c r="K32" s="44"/>
      <c r="L32" s="44"/>
      <c r="M32" s="44"/>
      <c r="N32" s="46"/>
      <c r="Q32" s="1"/>
    </row>
    <row r="33" spans="1:17" ht="15">
      <c r="A33" s="9"/>
      <c r="B33" s="42"/>
      <c r="C33" s="42"/>
      <c r="D33" s="42"/>
      <c r="E33" s="43"/>
      <c r="F33" s="9"/>
      <c r="G33" s="44"/>
      <c r="H33" s="44"/>
      <c r="I33" s="44"/>
      <c r="J33" s="45"/>
      <c r="K33" s="44"/>
      <c r="L33" s="44"/>
      <c r="M33" s="44"/>
      <c r="N33" s="46"/>
      <c r="Q33" s="1"/>
    </row>
    <row r="34" spans="1:17" ht="15">
      <c r="A34" s="9"/>
      <c r="B34" s="42"/>
      <c r="C34" s="42"/>
      <c r="D34" s="42"/>
      <c r="E34" s="43"/>
      <c r="F34" s="9"/>
      <c r="G34" s="44"/>
      <c r="H34" s="44"/>
      <c r="I34" s="44"/>
      <c r="J34" s="45"/>
      <c r="K34" s="44"/>
      <c r="L34" s="44"/>
      <c r="M34" s="44"/>
      <c r="N34" s="46"/>
      <c r="Q34" s="1"/>
    </row>
    <row r="35" spans="1:17" ht="15">
      <c r="A35" s="9"/>
      <c r="B35" s="42"/>
      <c r="C35" s="42"/>
      <c r="D35" s="42"/>
      <c r="E35" s="43"/>
      <c r="F35" s="9"/>
      <c r="G35" s="44"/>
      <c r="H35" s="44"/>
      <c r="I35" s="44"/>
      <c r="J35" s="45"/>
      <c r="K35" s="44"/>
      <c r="L35" s="44"/>
      <c r="M35" s="44"/>
      <c r="N35" s="46"/>
      <c r="Q35" s="1"/>
    </row>
    <row r="36" spans="1:17" ht="14.25" customHeight="1">
      <c r="A36" s="9"/>
      <c r="B36" s="42"/>
      <c r="C36" s="42"/>
      <c r="D36" s="42"/>
      <c r="E36" s="43"/>
      <c r="F36" s="9"/>
      <c r="G36" s="44"/>
      <c r="H36" s="44"/>
      <c r="I36" s="44"/>
      <c r="J36" s="45"/>
      <c r="K36" s="44"/>
      <c r="L36" s="44"/>
      <c r="M36" s="44"/>
      <c r="N36" s="46"/>
      <c r="Q36" s="1"/>
    </row>
    <row r="37" ht="15">
      <c r="Q37" s="1"/>
    </row>
    <row r="38" ht="15">
      <c r="Q38" s="1"/>
    </row>
    <row r="39" spans="2:17" ht="15">
      <c r="B39" s="2"/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</sheetData>
  <sheetProtection/>
  <mergeCells count="4">
    <mergeCell ref="G2:I2"/>
    <mergeCell ref="H6:I6"/>
    <mergeCell ref="B16:H16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6"/>
  <sheetViews>
    <sheetView showGridLines="0" view="pageBreakPreview" zoomScale="80" zoomScaleNormal="80" zoomScaleSheetLayoutView="80" zoomScalePageLayoutView="85" workbookViewId="0" topLeftCell="A1">
      <selection activeCell="H10" sqref="H10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SUM(N11:N12)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121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572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48" customHeight="1">
      <c r="A11" s="92" t="s">
        <v>3</v>
      </c>
      <c r="B11" s="80" t="s">
        <v>440</v>
      </c>
      <c r="C11" s="82" t="s">
        <v>135</v>
      </c>
      <c r="D11" s="81" t="s">
        <v>129</v>
      </c>
      <c r="E11" s="224">
        <v>50400</v>
      </c>
      <c r="F11" s="102" t="s">
        <v>85</v>
      </c>
      <c r="G11" s="15" t="s">
        <v>105</v>
      </c>
      <c r="H11" s="61"/>
      <c r="I11" s="61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spans="1:14" ht="48" customHeight="1">
      <c r="A12" s="92" t="s">
        <v>4</v>
      </c>
      <c r="B12" s="80" t="s">
        <v>440</v>
      </c>
      <c r="C12" s="82" t="s">
        <v>151</v>
      </c>
      <c r="D12" s="81" t="s">
        <v>129</v>
      </c>
      <c r="E12" s="224">
        <v>6160</v>
      </c>
      <c r="F12" s="102" t="s">
        <v>85</v>
      </c>
      <c r="G12" s="15" t="s">
        <v>105</v>
      </c>
      <c r="H12" s="61"/>
      <c r="I12" s="61"/>
      <c r="J12" s="16"/>
      <c r="K12" s="90"/>
      <c r="L12" s="90" t="str">
        <f>IF(K12=0,"0,00",IF(K12&gt;0,ROUND(E12/K12,2)))</f>
        <v>0,00</v>
      </c>
      <c r="M12" s="90"/>
      <c r="N12" s="91">
        <f>ROUND(L12*ROUND(M12,2),2)</f>
        <v>0</v>
      </c>
    </row>
    <row r="13" spans="1:17" ht="15">
      <c r="A13" s="9"/>
      <c r="B13" s="42"/>
      <c r="C13" s="42"/>
      <c r="D13" s="56"/>
      <c r="E13" s="60"/>
      <c r="F13" s="57"/>
      <c r="G13" s="44"/>
      <c r="H13" s="44"/>
      <c r="I13" s="44"/>
      <c r="J13" s="45"/>
      <c r="K13" s="44"/>
      <c r="L13" s="44"/>
      <c r="M13" s="44"/>
      <c r="N13" s="46"/>
      <c r="Q13" s="1"/>
    </row>
    <row r="14" spans="2:17" ht="21" customHeight="1">
      <c r="B14" s="251" t="s">
        <v>140</v>
      </c>
      <c r="C14" s="251"/>
      <c r="D14" s="251"/>
      <c r="E14" s="251"/>
      <c r="F14" s="251"/>
      <c r="Q14" s="1"/>
    </row>
    <row r="15" spans="2:17" ht="20.25" customHeight="1">
      <c r="B15" s="83" t="s">
        <v>441</v>
      </c>
      <c r="C15" s="83"/>
      <c r="D15" s="83"/>
      <c r="E15" s="83"/>
      <c r="F15" s="83"/>
      <c r="Q15" s="1"/>
    </row>
    <row r="16" spans="2:17" ht="20.25" customHeight="1">
      <c r="B16" s="244" t="s">
        <v>442</v>
      </c>
      <c r="C16" s="250"/>
      <c r="D16" s="250"/>
      <c r="E16" s="250"/>
      <c r="F16" s="250"/>
      <c r="Q16" s="1"/>
    </row>
    <row r="17" spans="2:17" ht="15">
      <c r="B17" s="250"/>
      <c r="C17" s="250"/>
      <c r="D17" s="250"/>
      <c r="E17" s="250"/>
      <c r="F17" s="250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4">
    <mergeCell ref="G2:I2"/>
    <mergeCell ref="H6:I6"/>
    <mergeCell ref="B16:F17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1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9.25390625" style="1" customWidth="1"/>
    <col min="4" max="4" width="27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19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121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572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s="4" customFormat="1" ht="71.25" customHeight="1">
      <c r="A11" s="122" t="s">
        <v>3</v>
      </c>
      <c r="B11" s="82" t="s">
        <v>260</v>
      </c>
      <c r="C11" s="82" t="s">
        <v>261</v>
      </c>
      <c r="D11" s="183" t="s">
        <v>262</v>
      </c>
      <c r="E11" s="85">
        <v>8000</v>
      </c>
      <c r="F11" s="122" t="s">
        <v>85</v>
      </c>
      <c r="G11" s="123" t="s">
        <v>105</v>
      </c>
      <c r="H11" s="78"/>
      <c r="I11" s="78"/>
      <c r="J11" s="78"/>
      <c r="K11" s="172"/>
      <c r="L11" s="171" t="str">
        <f>IF(K11=0,"0,00",IF(K11&gt;0,ROUND(E11/K11,2)))</f>
        <v>0,00</v>
      </c>
      <c r="M11" s="172"/>
      <c r="N11" s="172">
        <f>ROUND(L11*ROUND(M11,2),2)</f>
        <v>0</v>
      </c>
    </row>
    <row r="12" spans="1:14" ht="34.5" customHeight="1">
      <c r="A12" s="50"/>
      <c r="B12" s="257"/>
      <c r="C12" s="257"/>
      <c r="D12" s="257"/>
      <c r="E12" s="257"/>
      <c r="F12" s="257"/>
      <c r="G12" s="257"/>
      <c r="H12" s="51"/>
      <c r="I12" s="53"/>
      <c r="J12" s="54"/>
      <c r="K12" s="53"/>
      <c r="L12" s="53"/>
      <c r="M12" s="53"/>
      <c r="N12" s="55"/>
    </row>
    <row r="13" spans="2:17" ht="81.75" customHeight="1">
      <c r="B13" s="247"/>
      <c r="C13" s="247"/>
      <c r="D13" s="247"/>
      <c r="E13" s="247"/>
      <c r="F13" s="247"/>
      <c r="G13" s="247"/>
      <c r="Q13" s="1"/>
    </row>
    <row r="14" ht="15">
      <c r="Q14" s="1"/>
    </row>
    <row r="15" spans="2:17" ht="15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</sheetData>
  <sheetProtection/>
  <mergeCells count="4">
    <mergeCell ref="G2:I2"/>
    <mergeCell ref="H6:I6"/>
    <mergeCell ref="B13:G13"/>
    <mergeCell ref="B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5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3.625" style="1" customWidth="1"/>
    <col min="3" max="3" width="20.875" style="1" customWidth="1"/>
    <col min="4" max="4" width="29.1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14.875" style="1" customWidth="1"/>
    <col min="12" max="12" width="15.25390625" style="1" customWidth="1"/>
    <col min="13" max="13" width="18.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20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SUM(N11:N12)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5.75" customHeight="1">
      <c r="A10" s="5" t="s">
        <v>82</v>
      </c>
      <c r="B10" s="5" t="s">
        <v>16</v>
      </c>
      <c r="C10" s="5" t="s">
        <v>17</v>
      </c>
      <c r="D10" s="5" t="s">
        <v>117</v>
      </c>
      <c r="E10" s="36" t="s">
        <v>121</v>
      </c>
      <c r="F10" s="14"/>
      <c r="G10" s="5" t="str">
        <f>"Nazwa handlowa /
"&amp;C10&amp;" / 
"&amp;D10</f>
        <v>Nazwa handlowa /
Dawka / 
Postać/ Opakowanie</v>
      </c>
      <c r="H10" s="5" t="s">
        <v>108</v>
      </c>
      <c r="I10" s="5" t="str">
        <f>B10</f>
        <v>Skład</v>
      </c>
      <c r="J10" s="5" t="s">
        <v>572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s="4" customFormat="1" ht="46.5" customHeight="1">
      <c r="A11" s="122" t="s">
        <v>3</v>
      </c>
      <c r="B11" s="88" t="s">
        <v>473</v>
      </c>
      <c r="C11" s="84" t="s">
        <v>136</v>
      </c>
      <c r="D11" s="195" t="s">
        <v>166</v>
      </c>
      <c r="E11" s="85">
        <v>25000</v>
      </c>
      <c r="F11" s="122" t="s">
        <v>85</v>
      </c>
      <c r="G11" s="48" t="s">
        <v>105</v>
      </c>
      <c r="H11" s="78"/>
      <c r="I11" s="78"/>
      <c r="J11" s="78"/>
      <c r="K11" s="172"/>
      <c r="L11" s="172" t="str">
        <f>IF(K11=0,"0,00",IF(K11&gt;0,ROUND(E11/K11,2)))</f>
        <v>0,00</v>
      </c>
      <c r="M11" s="172"/>
      <c r="N11" s="172">
        <f>ROUND(L11*ROUND(M11,2),2)</f>
        <v>0</v>
      </c>
    </row>
    <row r="12" spans="1:14" s="4" customFormat="1" ht="50.25" customHeight="1">
      <c r="A12" s="122" t="s">
        <v>164</v>
      </c>
      <c r="B12" s="88" t="s">
        <v>473</v>
      </c>
      <c r="C12" s="84" t="s">
        <v>124</v>
      </c>
      <c r="D12" s="195" t="s">
        <v>166</v>
      </c>
      <c r="E12" s="85">
        <v>35000</v>
      </c>
      <c r="F12" s="122" t="s">
        <v>85</v>
      </c>
      <c r="G12" s="48" t="s">
        <v>105</v>
      </c>
      <c r="H12" s="78"/>
      <c r="I12" s="78"/>
      <c r="J12" s="78"/>
      <c r="K12" s="172"/>
      <c r="L12" s="172" t="str">
        <f>IF(K12=0,"0,00",IF(K12&gt;0,ROUND(E12/K12,2)))</f>
        <v>0,00</v>
      </c>
      <c r="M12" s="172"/>
      <c r="N12" s="172">
        <f>ROUND(L12*ROUND(M12,2),2)</f>
        <v>0</v>
      </c>
    </row>
    <row r="13" spans="1:14" ht="15">
      <c r="A13" s="50"/>
      <c r="B13" s="51"/>
      <c r="C13" s="51"/>
      <c r="D13" s="51"/>
      <c r="E13" s="52"/>
      <c r="F13" s="50"/>
      <c r="G13" s="53"/>
      <c r="H13" s="53"/>
      <c r="I13" s="53"/>
      <c r="J13" s="54"/>
      <c r="K13" s="54"/>
      <c r="L13" s="53"/>
      <c r="M13" s="53"/>
      <c r="N13" s="55"/>
    </row>
    <row r="14" spans="1:17" ht="15">
      <c r="A14" s="9"/>
      <c r="B14" s="252" t="s">
        <v>138</v>
      </c>
      <c r="C14" s="252"/>
      <c r="D14" s="252"/>
      <c r="E14" s="252"/>
      <c r="F14" s="252"/>
      <c r="G14" s="252"/>
      <c r="H14" s="44"/>
      <c r="I14" s="44"/>
      <c r="J14" s="45"/>
      <c r="K14" s="45"/>
      <c r="L14" s="44"/>
      <c r="M14" s="44"/>
      <c r="N14" s="46"/>
      <c r="Q14" s="1"/>
    </row>
    <row r="15" spans="1:17" ht="15">
      <c r="A15" s="9"/>
      <c r="B15" s="42"/>
      <c r="C15" s="42"/>
      <c r="D15" s="42"/>
      <c r="E15" s="43"/>
      <c r="F15" s="9"/>
      <c r="G15" s="44"/>
      <c r="H15" s="44"/>
      <c r="I15" s="44"/>
      <c r="J15" s="45"/>
      <c r="K15" s="45"/>
      <c r="L15" s="44"/>
      <c r="M15" s="44"/>
      <c r="N15" s="46"/>
      <c r="Q15" s="1"/>
    </row>
    <row r="16" spans="1:17" ht="15">
      <c r="A16" s="9"/>
      <c r="B16" s="42"/>
      <c r="C16" s="42"/>
      <c r="D16" s="42"/>
      <c r="E16" s="43"/>
      <c r="F16" s="9"/>
      <c r="G16" s="44"/>
      <c r="H16" s="44"/>
      <c r="I16" s="44"/>
      <c r="J16" s="45"/>
      <c r="K16" s="45"/>
      <c r="L16" s="44"/>
      <c r="M16" s="44"/>
      <c r="N16" s="46"/>
      <c r="Q16" s="1"/>
    </row>
    <row r="17" spans="1:17" ht="15">
      <c r="A17" s="9"/>
      <c r="B17" s="42"/>
      <c r="C17" s="42"/>
      <c r="D17" s="42"/>
      <c r="E17" s="43"/>
      <c r="F17" s="9"/>
      <c r="G17" s="44"/>
      <c r="H17" s="44"/>
      <c r="I17" s="44"/>
      <c r="J17" s="45"/>
      <c r="K17" s="45"/>
      <c r="L17" s="44"/>
      <c r="M17" s="44"/>
      <c r="N17" s="46"/>
      <c r="Q17" s="1"/>
    </row>
    <row r="18" spans="1:17" ht="15">
      <c r="A18" s="9"/>
      <c r="B18" s="42"/>
      <c r="C18" s="42"/>
      <c r="D18" s="42"/>
      <c r="E18" s="43"/>
      <c r="F18" s="9"/>
      <c r="G18" s="44"/>
      <c r="H18" s="44"/>
      <c r="I18" s="44"/>
      <c r="J18" s="45"/>
      <c r="K18" s="45"/>
      <c r="L18" s="44"/>
      <c r="M18" s="44"/>
      <c r="N18" s="46"/>
      <c r="Q18" s="1"/>
    </row>
    <row r="19" spans="1:17" ht="15">
      <c r="A19" s="9"/>
      <c r="B19" s="42"/>
      <c r="C19" s="42"/>
      <c r="D19" s="42"/>
      <c r="E19" s="43"/>
      <c r="F19" s="9"/>
      <c r="G19" s="44"/>
      <c r="H19" s="44"/>
      <c r="I19" s="44"/>
      <c r="J19" s="45"/>
      <c r="K19" s="45"/>
      <c r="L19" s="44"/>
      <c r="M19" s="44"/>
      <c r="N19" s="46"/>
      <c r="Q19" s="1"/>
    </row>
    <row r="20" spans="1:17" ht="15">
      <c r="A20" s="9"/>
      <c r="B20" s="42"/>
      <c r="C20" s="42"/>
      <c r="D20" s="42"/>
      <c r="E20" s="43"/>
      <c r="F20" s="9"/>
      <c r="G20" s="44"/>
      <c r="H20" s="44"/>
      <c r="I20" s="44"/>
      <c r="J20" s="45"/>
      <c r="K20" s="45"/>
      <c r="L20" s="44"/>
      <c r="M20" s="44"/>
      <c r="N20" s="46"/>
      <c r="Q20" s="1"/>
    </row>
    <row r="21" spans="1:17" ht="15">
      <c r="A21" s="9"/>
      <c r="B21" s="42"/>
      <c r="C21" s="42"/>
      <c r="D21" s="42"/>
      <c r="E21" s="43"/>
      <c r="F21" s="9"/>
      <c r="G21" s="44"/>
      <c r="H21" s="44"/>
      <c r="I21" s="44"/>
      <c r="J21" s="45"/>
      <c r="K21" s="45"/>
      <c r="L21" s="44"/>
      <c r="M21" s="44"/>
      <c r="N21" s="46"/>
      <c r="Q21" s="1"/>
    </row>
    <row r="22" spans="1:17" ht="15">
      <c r="A22" s="9"/>
      <c r="B22" s="42"/>
      <c r="C22" s="42"/>
      <c r="D22" s="42"/>
      <c r="E22" s="43"/>
      <c r="F22" s="9"/>
      <c r="G22" s="44"/>
      <c r="H22" s="44"/>
      <c r="I22" s="44"/>
      <c r="J22" s="45"/>
      <c r="K22" s="45"/>
      <c r="L22" s="44"/>
      <c r="M22" s="44"/>
      <c r="N22" s="46"/>
      <c r="Q22" s="1"/>
    </row>
    <row r="23" spans="1:17" ht="15">
      <c r="A23" s="9"/>
      <c r="B23" s="42"/>
      <c r="C23" s="42"/>
      <c r="D23" s="42"/>
      <c r="E23" s="43"/>
      <c r="F23" s="9"/>
      <c r="G23" s="44"/>
      <c r="H23" s="44"/>
      <c r="I23" s="44"/>
      <c r="J23" s="45"/>
      <c r="K23" s="45"/>
      <c r="L23" s="44"/>
      <c r="M23" s="44"/>
      <c r="N23" s="46"/>
      <c r="Q23" s="1"/>
    </row>
    <row r="24" spans="1:17" ht="15">
      <c r="A24" s="9"/>
      <c r="B24" s="42"/>
      <c r="C24" s="42"/>
      <c r="D24" s="42"/>
      <c r="E24" s="43"/>
      <c r="F24" s="9"/>
      <c r="G24" s="44"/>
      <c r="H24" s="44"/>
      <c r="I24" s="44"/>
      <c r="J24" s="45"/>
      <c r="K24" s="45"/>
      <c r="L24" s="44"/>
      <c r="M24" s="44"/>
      <c r="N24" s="46"/>
      <c r="Q24" s="1"/>
    </row>
    <row r="25" spans="1:17" ht="15">
      <c r="A25" s="9"/>
      <c r="B25" s="42"/>
      <c r="C25" s="42"/>
      <c r="D25" s="42"/>
      <c r="E25" s="43"/>
      <c r="F25" s="9"/>
      <c r="G25" s="44"/>
      <c r="H25" s="44"/>
      <c r="I25" s="44"/>
      <c r="J25" s="45"/>
      <c r="K25" s="45"/>
      <c r="L25" s="44"/>
      <c r="M25" s="44"/>
      <c r="N25" s="46"/>
      <c r="Q25" s="1"/>
    </row>
    <row r="26" spans="1:17" ht="15">
      <c r="A26" s="9"/>
      <c r="B26" s="9"/>
      <c r="C26" s="9"/>
      <c r="D26" s="9"/>
      <c r="E26" s="19"/>
      <c r="F26" s="9"/>
      <c r="G26" s="9"/>
      <c r="H26" s="9"/>
      <c r="I26" s="9"/>
      <c r="J26" s="9"/>
      <c r="K26" s="9"/>
      <c r="L26" s="9"/>
      <c r="M26" s="9"/>
      <c r="N26" s="9"/>
      <c r="Q26" s="1"/>
    </row>
    <row r="27" spans="1:17" ht="15">
      <c r="A27" s="9"/>
      <c r="B27" s="9"/>
      <c r="C27" s="9"/>
      <c r="D27" s="9"/>
      <c r="E27" s="19"/>
      <c r="F27" s="9"/>
      <c r="G27" s="9"/>
      <c r="H27" s="9"/>
      <c r="I27" s="9"/>
      <c r="J27" s="9"/>
      <c r="K27" s="9"/>
      <c r="L27" s="9"/>
      <c r="M27" s="9"/>
      <c r="N27" s="9"/>
      <c r="Q27" s="1"/>
    </row>
    <row r="28" spans="2:17" ht="15">
      <c r="B28" s="41"/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</sheetData>
  <sheetProtection/>
  <mergeCells count="3">
    <mergeCell ref="G2:I2"/>
    <mergeCell ref="H6:I6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70"/>
  <sheetViews>
    <sheetView showGridLines="0" tabSelected="1" view="pageBreakPreview" zoomScale="80" zoomScaleNormal="80" zoomScaleSheetLayoutView="8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18.25390625" style="1" customWidth="1"/>
    <col min="3" max="3" width="22.375" style="1" customWidth="1"/>
    <col min="4" max="4" width="26.00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J1" s="258" t="s">
        <v>584</v>
      </c>
      <c r="K1" s="258"/>
      <c r="L1" s="258"/>
      <c r="M1" s="258"/>
      <c r="N1" s="258"/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21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576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s="4" customFormat="1" ht="138" customHeight="1">
      <c r="A11" s="122" t="s">
        <v>244</v>
      </c>
      <c r="B11" s="195" t="s">
        <v>585</v>
      </c>
      <c r="C11" s="195" t="s">
        <v>586</v>
      </c>
      <c r="D11" s="195" t="s">
        <v>587</v>
      </c>
      <c r="E11" s="85">
        <v>7000</v>
      </c>
      <c r="F11" s="122" t="s">
        <v>85</v>
      </c>
      <c r="G11" s="123" t="s">
        <v>105</v>
      </c>
      <c r="H11" s="78"/>
      <c r="I11" s="78"/>
      <c r="J11" s="78"/>
      <c r="K11" s="172"/>
      <c r="L11" s="171" t="str">
        <f>IF(K11=0,"0,00",IF(K11&gt;0,ROUND(E11/K11,2)))</f>
        <v>0,00</v>
      </c>
      <c r="M11" s="172"/>
      <c r="N11" s="172">
        <f>ROUND(L11*ROUND(M11,2),2)</f>
        <v>0</v>
      </c>
    </row>
    <row r="12" spans="1:14" ht="15">
      <c r="A12" s="50"/>
      <c r="B12" s="51"/>
      <c r="C12" s="51"/>
      <c r="D12" s="51"/>
      <c r="E12" s="52"/>
      <c r="F12" s="50"/>
      <c r="G12" s="53"/>
      <c r="H12" s="53"/>
      <c r="I12" s="53"/>
      <c r="J12" s="54"/>
      <c r="K12" s="53"/>
      <c r="L12" s="53"/>
      <c r="M12" s="53"/>
      <c r="N12" s="55"/>
    </row>
    <row r="13" spans="1:17" ht="15">
      <c r="A13" s="276" t="s">
        <v>588</v>
      </c>
      <c r="B13" s="277"/>
      <c r="C13" s="277"/>
      <c r="D13" s="277"/>
      <c r="E13" s="277"/>
      <c r="F13" s="277"/>
      <c r="G13" s="277"/>
      <c r="H13" s="277"/>
      <c r="I13" s="44"/>
      <c r="J13" s="45"/>
      <c r="K13" s="44"/>
      <c r="L13" s="44"/>
      <c r="M13" s="44"/>
      <c r="N13" s="46"/>
      <c r="Q13" s="1"/>
    </row>
    <row r="14" spans="1:17" ht="15">
      <c r="A14" s="9"/>
      <c r="B14" s="42"/>
      <c r="C14" s="42"/>
      <c r="D14" s="42"/>
      <c r="E14" s="43"/>
      <c r="F14" s="9"/>
      <c r="G14" s="44"/>
      <c r="H14" s="44"/>
      <c r="I14" s="44"/>
      <c r="J14" s="45"/>
      <c r="K14" s="44"/>
      <c r="L14" s="44"/>
      <c r="M14" s="44"/>
      <c r="N14" s="46"/>
      <c r="Q14" s="1"/>
    </row>
    <row r="15" spans="1:17" ht="15">
      <c r="A15" s="9"/>
      <c r="B15" s="42"/>
      <c r="C15" s="42"/>
      <c r="D15" s="42"/>
      <c r="E15" s="43"/>
      <c r="F15" s="9"/>
      <c r="G15" s="44"/>
      <c r="H15" s="44"/>
      <c r="I15" s="44"/>
      <c r="J15" s="45"/>
      <c r="K15" s="44"/>
      <c r="L15" s="44"/>
      <c r="M15" s="44"/>
      <c r="N15" s="46"/>
      <c r="Q15" s="1"/>
    </row>
    <row r="16" spans="1:17" ht="15">
      <c r="A16" s="9"/>
      <c r="B16" s="56"/>
      <c r="C16" s="42"/>
      <c r="D16" s="42"/>
      <c r="E16" s="43"/>
      <c r="F16" s="9"/>
      <c r="G16" s="44"/>
      <c r="H16" s="44"/>
      <c r="I16" s="44"/>
      <c r="J16" s="45"/>
      <c r="K16" s="44"/>
      <c r="L16" s="44"/>
      <c r="M16" s="44"/>
      <c r="N16" s="46"/>
      <c r="Q16" s="1"/>
    </row>
    <row r="17" spans="1:17" ht="15">
      <c r="A17" s="9"/>
      <c r="B17" s="42"/>
      <c r="C17" s="42"/>
      <c r="D17" s="42"/>
      <c r="E17" s="43"/>
      <c r="F17" s="9"/>
      <c r="G17" s="44"/>
      <c r="H17" s="44"/>
      <c r="I17" s="44"/>
      <c r="J17" s="45"/>
      <c r="K17" s="44"/>
      <c r="L17" s="44"/>
      <c r="M17" s="44"/>
      <c r="N17" s="46"/>
      <c r="Q17" s="1"/>
    </row>
    <row r="18" ht="15">
      <c r="Q18" s="1"/>
    </row>
    <row r="19" ht="15">
      <c r="Q19" s="1"/>
    </row>
    <row r="20" spans="2:17" ht="15">
      <c r="B20" s="2"/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</sheetData>
  <sheetProtection/>
  <mergeCells count="3">
    <mergeCell ref="G2:I2"/>
    <mergeCell ref="H6:I6"/>
    <mergeCell ref="J1:N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1"/>
  <sheetViews>
    <sheetView showGridLines="0" view="pageBreakPreview" zoomScale="80" zoomScaleNormal="80" zoomScaleSheetLayoutView="80" zoomScalePageLayoutView="80" workbookViewId="0" topLeftCell="A8">
      <selection activeCell="K16" sqref="K16"/>
    </sheetView>
  </sheetViews>
  <sheetFormatPr defaultColWidth="9.00390625" defaultRowHeight="12.75"/>
  <cols>
    <col min="1" max="1" width="5.125" style="1" customWidth="1"/>
    <col min="2" max="2" width="28.75390625" style="1" customWidth="1"/>
    <col min="3" max="3" width="31.375" style="1" customWidth="1"/>
    <col min="4" max="4" width="29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22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SUM(N11:N49)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578</v>
      </c>
      <c r="I10" s="5" t="str">
        <f>B10</f>
        <v>Skład</v>
      </c>
      <c r="J10" s="5" t="s">
        <v>577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47.25" customHeight="1">
      <c r="A11" s="21" t="s">
        <v>3</v>
      </c>
      <c r="B11" s="184" t="s">
        <v>268</v>
      </c>
      <c r="C11" s="88" t="s">
        <v>269</v>
      </c>
      <c r="D11" s="84" t="s">
        <v>126</v>
      </c>
      <c r="E11" s="85">
        <v>4300</v>
      </c>
      <c r="F11" s="87" t="s">
        <v>85</v>
      </c>
      <c r="G11" s="15" t="s">
        <v>105</v>
      </c>
      <c r="H11" s="61"/>
      <c r="I11" s="61"/>
      <c r="J11" s="16"/>
      <c r="K11" s="177"/>
      <c r="L11" s="177" t="str">
        <f>IF(K11=0,"0,00",IF(K11&gt;0,ROUND(E11/K11,2)))</f>
        <v>0,00</v>
      </c>
      <c r="M11" s="177"/>
      <c r="N11" s="170">
        <f>ROUND(L11*ROUND(M11,2),2)</f>
        <v>0</v>
      </c>
    </row>
    <row r="12" spans="1:14" ht="47.25" customHeight="1">
      <c r="A12" s="21" t="s">
        <v>4</v>
      </c>
      <c r="B12" s="195" t="s">
        <v>270</v>
      </c>
      <c r="C12" s="84" t="s">
        <v>150</v>
      </c>
      <c r="D12" s="84" t="s">
        <v>126</v>
      </c>
      <c r="E12" s="85">
        <v>900</v>
      </c>
      <c r="F12" s="87" t="s">
        <v>85</v>
      </c>
      <c r="G12" s="15" t="s">
        <v>105</v>
      </c>
      <c r="H12" s="61"/>
      <c r="I12" s="61"/>
      <c r="J12" s="16"/>
      <c r="K12" s="177"/>
      <c r="L12" s="177" t="str">
        <f aca="true" t="shared" si="0" ref="L12:L49">IF(K12=0,"0,00",IF(K12&gt;0,ROUND(E12/K12,2)))</f>
        <v>0,00</v>
      </c>
      <c r="M12" s="177"/>
      <c r="N12" s="170">
        <f aca="true" t="shared" si="1" ref="N12:N49">ROUND(L12*ROUND(M12,2),2)</f>
        <v>0</v>
      </c>
    </row>
    <row r="13" spans="1:14" ht="47.25" customHeight="1">
      <c r="A13" s="21" t="s">
        <v>5</v>
      </c>
      <c r="B13" s="195" t="s">
        <v>271</v>
      </c>
      <c r="C13" s="84" t="s">
        <v>135</v>
      </c>
      <c r="D13" s="84" t="s">
        <v>272</v>
      </c>
      <c r="E13" s="85">
        <v>108000</v>
      </c>
      <c r="F13" s="87" t="s">
        <v>85</v>
      </c>
      <c r="G13" s="15" t="s">
        <v>105</v>
      </c>
      <c r="H13" s="61"/>
      <c r="I13" s="61"/>
      <c r="J13" s="16"/>
      <c r="K13" s="177"/>
      <c r="L13" s="177" t="str">
        <f t="shared" si="0"/>
        <v>0,00</v>
      </c>
      <c r="M13" s="177"/>
      <c r="N13" s="170">
        <f t="shared" si="1"/>
        <v>0</v>
      </c>
    </row>
    <row r="14" spans="1:14" ht="47.25" customHeight="1">
      <c r="A14" s="21" t="s">
        <v>6</v>
      </c>
      <c r="B14" s="153" t="s">
        <v>273</v>
      </c>
      <c r="C14" s="95" t="s">
        <v>274</v>
      </c>
      <c r="D14" s="84" t="s">
        <v>126</v>
      </c>
      <c r="E14" s="85">
        <v>10000</v>
      </c>
      <c r="F14" s="87" t="s">
        <v>85</v>
      </c>
      <c r="G14" s="15" t="s">
        <v>105</v>
      </c>
      <c r="H14" s="61"/>
      <c r="I14" s="61"/>
      <c r="J14" s="16"/>
      <c r="K14" s="177"/>
      <c r="L14" s="177" t="str">
        <f t="shared" si="0"/>
        <v>0,00</v>
      </c>
      <c r="M14" s="177"/>
      <c r="N14" s="170">
        <f t="shared" si="1"/>
        <v>0</v>
      </c>
    </row>
    <row r="15" spans="1:14" ht="47.25" customHeight="1">
      <c r="A15" s="21" t="s">
        <v>56</v>
      </c>
      <c r="B15" s="184" t="s">
        <v>275</v>
      </c>
      <c r="C15" s="84" t="s">
        <v>276</v>
      </c>
      <c r="D15" s="84" t="s">
        <v>475</v>
      </c>
      <c r="E15" s="85">
        <v>400</v>
      </c>
      <c r="F15" s="87" t="s">
        <v>85</v>
      </c>
      <c r="G15" s="15" t="s">
        <v>105</v>
      </c>
      <c r="H15" s="61"/>
      <c r="I15" s="61"/>
      <c r="J15" s="16"/>
      <c r="K15" s="177"/>
      <c r="L15" s="177" t="str">
        <f t="shared" si="0"/>
        <v>0,00</v>
      </c>
      <c r="M15" s="177"/>
      <c r="N15" s="170">
        <f t="shared" si="1"/>
        <v>0</v>
      </c>
    </row>
    <row r="16" spans="1:14" ht="47.25" customHeight="1">
      <c r="A16" s="21" t="s">
        <v>84</v>
      </c>
      <c r="B16" s="195" t="s">
        <v>277</v>
      </c>
      <c r="C16" s="84" t="s">
        <v>278</v>
      </c>
      <c r="D16" s="84" t="s">
        <v>279</v>
      </c>
      <c r="E16" s="85">
        <v>270</v>
      </c>
      <c r="F16" s="87" t="s">
        <v>85</v>
      </c>
      <c r="G16" s="15" t="s">
        <v>105</v>
      </c>
      <c r="H16" s="61"/>
      <c r="I16" s="61"/>
      <c r="J16" s="16"/>
      <c r="K16" s="177"/>
      <c r="L16" s="177" t="str">
        <f t="shared" si="0"/>
        <v>0,00</v>
      </c>
      <c r="M16" s="177"/>
      <c r="N16" s="170">
        <f t="shared" si="1"/>
        <v>0</v>
      </c>
    </row>
    <row r="17" spans="1:14" ht="66" customHeight="1">
      <c r="A17" s="21" t="s">
        <v>7</v>
      </c>
      <c r="B17" s="184" t="s">
        <v>280</v>
      </c>
      <c r="C17" s="88" t="s">
        <v>281</v>
      </c>
      <c r="D17" s="88" t="s">
        <v>281</v>
      </c>
      <c r="E17" s="85">
        <v>120</v>
      </c>
      <c r="F17" s="87" t="s">
        <v>85</v>
      </c>
      <c r="G17" s="15" t="s">
        <v>105</v>
      </c>
      <c r="H17" s="61"/>
      <c r="I17" s="61"/>
      <c r="J17" s="16"/>
      <c r="K17" s="177"/>
      <c r="L17" s="177" t="str">
        <f t="shared" si="0"/>
        <v>0,00</v>
      </c>
      <c r="M17" s="177"/>
      <c r="N17" s="170">
        <f t="shared" si="1"/>
        <v>0</v>
      </c>
    </row>
    <row r="18" spans="1:14" ht="47.25" customHeight="1">
      <c r="A18" s="21" t="s">
        <v>8</v>
      </c>
      <c r="B18" s="184" t="s">
        <v>476</v>
      </c>
      <c r="C18" s="88" t="s">
        <v>134</v>
      </c>
      <c r="D18" s="84" t="s">
        <v>282</v>
      </c>
      <c r="E18" s="85">
        <v>9000</v>
      </c>
      <c r="F18" s="87" t="s">
        <v>85</v>
      </c>
      <c r="G18" s="15" t="s">
        <v>105</v>
      </c>
      <c r="H18" s="61"/>
      <c r="I18" s="61"/>
      <c r="J18" s="16"/>
      <c r="K18" s="177"/>
      <c r="L18" s="177" t="str">
        <f t="shared" si="0"/>
        <v>0,00</v>
      </c>
      <c r="M18" s="177"/>
      <c r="N18" s="170">
        <f t="shared" si="1"/>
        <v>0</v>
      </c>
    </row>
    <row r="19" spans="1:14" ht="47.25" customHeight="1">
      <c r="A19" s="21" t="s">
        <v>21</v>
      </c>
      <c r="B19" s="184" t="s">
        <v>476</v>
      </c>
      <c r="C19" s="84" t="s">
        <v>136</v>
      </c>
      <c r="D19" s="88" t="s">
        <v>126</v>
      </c>
      <c r="E19" s="85">
        <v>3000</v>
      </c>
      <c r="F19" s="87" t="s">
        <v>85</v>
      </c>
      <c r="G19" s="15" t="s">
        <v>105</v>
      </c>
      <c r="H19" s="61"/>
      <c r="I19" s="61"/>
      <c r="J19" s="16"/>
      <c r="K19" s="177"/>
      <c r="L19" s="177" t="str">
        <f t="shared" si="0"/>
        <v>0,00</v>
      </c>
      <c r="M19" s="177"/>
      <c r="N19" s="170">
        <f t="shared" si="1"/>
        <v>0</v>
      </c>
    </row>
    <row r="20" spans="1:14" ht="47.25" customHeight="1">
      <c r="A20" s="21" t="s">
        <v>83</v>
      </c>
      <c r="B20" s="184" t="s">
        <v>283</v>
      </c>
      <c r="C20" s="88" t="s">
        <v>284</v>
      </c>
      <c r="D20" s="88" t="s">
        <v>285</v>
      </c>
      <c r="E20" s="85">
        <v>1000</v>
      </c>
      <c r="F20" s="87" t="s">
        <v>85</v>
      </c>
      <c r="G20" s="15" t="s">
        <v>105</v>
      </c>
      <c r="H20" s="61"/>
      <c r="I20" s="61"/>
      <c r="J20" s="16"/>
      <c r="K20" s="177"/>
      <c r="L20" s="177" t="str">
        <f t="shared" si="0"/>
        <v>0,00</v>
      </c>
      <c r="M20" s="177"/>
      <c r="N20" s="170">
        <f t="shared" si="1"/>
        <v>0</v>
      </c>
    </row>
    <row r="21" spans="1:14" ht="47.25" customHeight="1">
      <c r="A21" s="21" t="s">
        <v>1</v>
      </c>
      <c r="B21" s="195" t="s">
        <v>286</v>
      </c>
      <c r="C21" s="84" t="s">
        <v>124</v>
      </c>
      <c r="D21" s="84" t="s">
        <v>126</v>
      </c>
      <c r="E21" s="85">
        <v>2000</v>
      </c>
      <c r="F21" s="87" t="s">
        <v>85</v>
      </c>
      <c r="G21" s="15" t="s">
        <v>105</v>
      </c>
      <c r="H21" s="61"/>
      <c r="I21" s="61"/>
      <c r="J21" s="16"/>
      <c r="K21" s="177"/>
      <c r="L21" s="177" t="str">
        <f t="shared" si="0"/>
        <v>0,00</v>
      </c>
      <c r="M21" s="177"/>
      <c r="N21" s="170">
        <f t="shared" si="1"/>
        <v>0</v>
      </c>
    </row>
    <row r="22" spans="1:14" ht="47.25" customHeight="1">
      <c r="A22" s="21" t="s">
        <v>0</v>
      </c>
      <c r="B22" s="195" t="s">
        <v>287</v>
      </c>
      <c r="C22" s="84" t="s">
        <v>288</v>
      </c>
      <c r="D22" s="84" t="s">
        <v>205</v>
      </c>
      <c r="E22" s="85">
        <v>80</v>
      </c>
      <c r="F22" s="87" t="s">
        <v>85</v>
      </c>
      <c r="G22" s="15" t="s">
        <v>105</v>
      </c>
      <c r="H22" s="61"/>
      <c r="I22" s="61"/>
      <c r="J22" s="16"/>
      <c r="K22" s="177"/>
      <c r="L22" s="177" t="str">
        <f t="shared" si="0"/>
        <v>0,00</v>
      </c>
      <c r="M22" s="177"/>
      <c r="N22" s="170">
        <f t="shared" si="1"/>
        <v>0</v>
      </c>
    </row>
    <row r="23" spans="1:14" ht="47.25" customHeight="1">
      <c r="A23" s="21" t="s">
        <v>86</v>
      </c>
      <c r="B23" s="184" t="s">
        <v>289</v>
      </c>
      <c r="C23" s="84" t="s">
        <v>290</v>
      </c>
      <c r="D23" s="84" t="s">
        <v>126</v>
      </c>
      <c r="E23" s="85">
        <v>12000</v>
      </c>
      <c r="F23" s="87" t="s">
        <v>85</v>
      </c>
      <c r="G23" s="15" t="s">
        <v>105</v>
      </c>
      <c r="H23" s="61"/>
      <c r="I23" s="61"/>
      <c r="J23" s="16"/>
      <c r="K23" s="177"/>
      <c r="L23" s="177" t="str">
        <f t="shared" si="0"/>
        <v>0,00</v>
      </c>
      <c r="M23" s="177"/>
      <c r="N23" s="170">
        <f t="shared" si="1"/>
        <v>0</v>
      </c>
    </row>
    <row r="24" spans="1:14" ht="47.25" customHeight="1">
      <c r="A24" s="21" t="s">
        <v>87</v>
      </c>
      <c r="B24" s="195" t="s">
        <v>291</v>
      </c>
      <c r="C24" s="84" t="s">
        <v>269</v>
      </c>
      <c r="D24" s="84" t="s">
        <v>126</v>
      </c>
      <c r="E24" s="85">
        <v>21600</v>
      </c>
      <c r="F24" s="87" t="s">
        <v>85</v>
      </c>
      <c r="G24" s="15" t="s">
        <v>105</v>
      </c>
      <c r="H24" s="61"/>
      <c r="I24" s="61"/>
      <c r="J24" s="16"/>
      <c r="K24" s="177"/>
      <c r="L24" s="177" t="str">
        <f t="shared" si="0"/>
        <v>0,00</v>
      </c>
      <c r="M24" s="177"/>
      <c r="N24" s="170">
        <f t="shared" si="1"/>
        <v>0</v>
      </c>
    </row>
    <row r="25" spans="1:14" ht="47.25" customHeight="1">
      <c r="A25" s="21" t="s">
        <v>88</v>
      </c>
      <c r="B25" s="184" t="s">
        <v>292</v>
      </c>
      <c r="C25" s="88" t="s">
        <v>241</v>
      </c>
      <c r="D25" s="84" t="s">
        <v>126</v>
      </c>
      <c r="E25" s="85">
        <v>300</v>
      </c>
      <c r="F25" s="87" t="s">
        <v>85</v>
      </c>
      <c r="G25" s="15" t="s">
        <v>105</v>
      </c>
      <c r="H25" s="61"/>
      <c r="I25" s="61"/>
      <c r="J25" s="16"/>
      <c r="K25" s="177"/>
      <c r="L25" s="177" t="str">
        <f t="shared" si="0"/>
        <v>0,00</v>
      </c>
      <c r="M25" s="177"/>
      <c r="N25" s="170">
        <f t="shared" si="1"/>
        <v>0</v>
      </c>
    </row>
    <row r="26" spans="1:14" ht="47.25" customHeight="1">
      <c r="A26" s="21" t="s">
        <v>89</v>
      </c>
      <c r="B26" s="184" t="s">
        <v>293</v>
      </c>
      <c r="C26" s="84" t="s">
        <v>294</v>
      </c>
      <c r="D26" s="84" t="s">
        <v>295</v>
      </c>
      <c r="E26" s="85">
        <v>40</v>
      </c>
      <c r="F26" s="87" t="s">
        <v>85</v>
      </c>
      <c r="G26" s="15" t="s">
        <v>105</v>
      </c>
      <c r="H26" s="61"/>
      <c r="I26" s="61"/>
      <c r="J26" s="16"/>
      <c r="K26" s="177"/>
      <c r="L26" s="177" t="str">
        <f t="shared" si="0"/>
        <v>0,00</v>
      </c>
      <c r="M26" s="177"/>
      <c r="N26" s="170">
        <f t="shared" si="1"/>
        <v>0</v>
      </c>
    </row>
    <row r="27" spans="1:14" ht="47.25" customHeight="1">
      <c r="A27" s="21" t="s">
        <v>90</v>
      </c>
      <c r="B27" s="195" t="s">
        <v>296</v>
      </c>
      <c r="C27" s="84" t="s">
        <v>124</v>
      </c>
      <c r="D27" s="84" t="s">
        <v>126</v>
      </c>
      <c r="E27" s="103">
        <v>6000</v>
      </c>
      <c r="F27" s="87" t="s">
        <v>85</v>
      </c>
      <c r="G27" s="15" t="s">
        <v>105</v>
      </c>
      <c r="H27" s="61"/>
      <c r="I27" s="61"/>
      <c r="J27" s="16"/>
      <c r="K27" s="177"/>
      <c r="L27" s="177" t="str">
        <f t="shared" si="0"/>
        <v>0,00</v>
      </c>
      <c r="M27" s="177"/>
      <c r="N27" s="170">
        <f t="shared" si="1"/>
        <v>0</v>
      </c>
    </row>
    <row r="28" spans="1:14" ht="47.25" customHeight="1">
      <c r="A28" s="21" t="s">
        <v>91</v>
      </c>
      <c r="B28" s="184" t="s">
        <v>297</v>
      </c>
      <c r="C28" s="88" t="s">
        <v>136</v>
      </c>
      <c r="D28" s="84" t="s">
        <v>282</v>
      </c>
      <c r="E28" s="85">
        <v>7000</v>
      </c>
      <c r="F28" s="87" t="s">
        <v>85</v>
      </c>
      <c r="G28" s="15" t="s">
        <v>105</v>
      </c>
      <c r="H28" s="61"/>
      <c r="I28" s="61"/>
      <c r="J28" s="16"/>
      <c r="K28" s="177"/>
      <c r="L28" s="177" t="str">
        <f t="shared" si="0"/>
        <v>0,00</v>
      </c>
      <c r="M28" s="177"/>
      <c r="N28" s="170">
        <f t="shared" si="1"/>
        <v>0</v>
      </c>
    </row>
    <row r="29" spans="1:14" ht="47.25" customHeight="1">
      <c r="A29" s="21" t="s">
        <v>92</v>
      </c>
      <c r="B29" s="184" t="s">
        <v>298</v>
      </c>
      <c r="C29" s="84" t="s">
        <v>299</v>
      </c>
      <c r="D29" s="84" t="s">
        <v>300</v>
      </c>
      <c r="E29" s="85">
        <v>200</v>
      </c>
      <c r="F29" s="87" t="s">
        <v>85</v>
      </c>
      <c r="G29" s="15" t="s">
        <v>105</v>
      </c>
      <c r="H29" s="61"/>
      <c r="I29" s="61"/>
      <c r="J29" s="16"/>
      <c r="K29" s="177"/>
      <c r="L29" s="177" t="str">
        <f t="shared" si="0"/>
        <v>0,00</v>
      </c>
      <c r="M29" s="177"/>
      <c r="N29" s="170">
        <f t="shared" si="1"/>
        <v>0</v>
      </c>
    </row>
    <row r="30" spans="1:14" ht="64.5" customHeight="1">
      <c r="A30" s="21" t="s">
        <v>93</v>
      </c>
      <c r="B30" s="184" t="s">
        <v>301</v>
      </c>
      <c r="C30" s="100" t="s">
        <v>302</v>
      </c>
      <c r="D30" s="100" t="s">
        <v>303</v>
      </c>
      <c r="E30" s="103">
        <v>50</v>
      </c>
      <c r="F30" s="87" t="s">
        <v>85</v>
      </c>
      <c r="G30" s="15" t="s">
        <v>105</v>
      </c>
      <c r="H30" s="61"/>
      <c r="I30" s="61"/>
      <c r="J30" s="16"/>
      <c r="K30" s="177"/>
      <c r="L30" s="177" t="str">
        <f t="shared" si="0"/>
        <v>0,00</v>
      </c>
      <c r="M30" s="177"/>
      <c r="N30" s="170">
        <f t="shared" si="1"/>
        <v>0</v>
      </c>
    </row>
    <row r="31" spans="1:14" ht="47.25" customHeight="1">
      <c r="A31" s="21" t="s">
        <v>113</v>
      </c>
      <c r="B31" s="184" t="s">
        <v>297</v>
      </c>
      <c r="C31" s="88" t="s">
        <v>118</v>
      </c>
      <c r="D31" s="84" t="s">
        <v>282</v>
      </c>
      <c r="E31" s="85">
        <v>7000</v>
      </c>
      <c r="F31" s="87" t="s">
        <v>85</v>
      </c>
      <c r="G31" s="15" t="s">
        <v>105</v>
      </c>
      <c r="H31" s="61"/>
      <c r="I31" s="61"/>
      <c r="J31" s="16"/>
      <c r="K31" s="177"/>
      <c r="L31" s="177" t="str">
        <f t="shared" si="0"/>
        <v>0,00</v>
      </c>
      <c r="M31" s="177"/>
      <c r="N31" s="170">
        <f t="shared" si="1"/>
        <v>0</v>
      </c>
    </row>
    <row r="32" spans="1:14" ht="64.5" customHeight="1">
      <c r="A32" s="21" t="s">
        <v>114</v>
      </c>
      <c r="B32" s="196" t="s">
        <v>477</v>
      </c>
      <c r="C32" s="101" t="s">
        <v>151</v>
      </c>
      <c r="D32" s="101" t="s">
        <v>478</v>
      </c>
      <c r="E32" s="128">
        <v>45000</v>
      </c>
      <c r="F32" s="87" t="s">
        <v>85</v>
      </c>
      <c r="G32" s="15" t="s">
        <v>105</v>
      </c>
      <c r="H32" s="61"/>
      <c r="I32" s="61"/>
      <c r="J32" s="16"/>
      <c r="K32" s="177"/>
      <c r="L32" s="177" t="str">
        <f t="shared" si="0"/>
        <v>0,00</v>
      </c>
      <c r="M32" s="177"/>
      <c r="N32" s="170">
        <f t="shared" si="1"/>
        <v>0</v>
      </c>
    </row>
    <row r="33" spans="1:14" ht="47.25" customHeight="1">
      <c r="A33" s="21" t="s">
        <v>115</v>
      </c>
      <c r="B33" s="195" t="s">
        <v>304</v>
      </c>
      <c r="C33" s="84" t="s">
        <v>305</v>
      </c>
      <c r="D33" s="84" t="s">
        <v>282</v>
      </c>
      <c r="E33" s="85">
        <v>40000</v>
      </c>
      <c r="F33" s="87" t="s">
        <v>85</v>
      </c>
      <c r="G33" s="15" t="s">
        <v>105</v>
      </c>
      <c r="H33" s="61"/>
      <c r="I33" s="61"/>
      <c r="J33" s="16"/>
      <c r="K33" s="177"/>
      <c r="L33" s="177" t="str">
        <f t="shared" si="0"/>
        <v>0,00</v>
      </c>
      <c r="M33" s="177"/>
      <c r="N33" s="170">
        <f t="shared" si="1"/>
        <v>0</v>
      </c>
    </row>
    <row r="34" spans="1:14" ht="47.25" customHeight="1">
      <c r="A34" s="21" t="s">
        <v>171</v>
      </c>
      <c r="B34" s="153" t="s">
        <v>306</v>
      </c>
      <c r="C34" s="95" t="s">
        <v>134</v>
      </c>
      <c r="D34" s="82" t="s">
        <v>129</v>
      </c>
      <c r="E34" s="85">
        <v>1120</v>
      </c>
      <c r="F34" s="87" t="s">
        <v>85</v>
      </c>
      <c r="G34" s="15" t="s">
        <v>105</v>
      </c>
      <c r="H34" s="61"/>
      <c r="I34" s="61"/>
      <c r="J34" s="16"/>
      <c r="K34" s="177"/>
      <c r="L34" s="177" t="str">
        <f t="shared" si="0"/>
        <v>0,00</v>
      </c>
      <c r="M34" s="177"/>
      <c r="N34" s="170">
        <f t="shared" si="1"/>
        <v>0</v>
      </c>
    </row>
    <row r="35" spans="1:14" ht="47.25" customHeight="1">
      <c r="A35" s="21" t="s">
        <v>172</v>
      </c>
      <c r="B35" s="147" t="s">
        <v>307</v>
      </c>
      <c r="C35" s="97" t="s">
        <v>159</v>
      </c>
      <c r="D35" s="98" t="s">
        <v>126</v>
      </c>
      <c r="E35" s="85">
        <v>32000</v>
      </c>
      <c r="F35" s="87" t="s">
        <v>85</v>
      </c>
      <c r="G35" s="15" t="s">
        <v>105</v>
      </c>
      <c r="H35" s="61"/>
      <c r="I35" s="61"/>
      <c r="J35" s="16"/>
      <c r="K35" s="177"/>
      <c r="L35" s="177" t="str">
        <f t="shared" si="0"/>
        <v>0,00</v>
      </c>
      <c r="M35" s="177"/>
      <c r="N35" s="170">
        <f t="shared" si="1"/>
        <v>0</v>
      </c>
    </row>
    <row r="36" spans="1:14" ht="47.25" customHeight="1">
      <c r="A36" s="21" t="s">
        <v>173</v>
      </c>
      <c r="B36" s="195" t="s">
        <v>308</v>
      </c>
      <c r="C36" s="84" t="s">
        <v>269</v>
      </c>
      <c r="D36" s="84" t="s">
        <v>282</v>
      </c>
      <c r="E36" s="85">
        <v>30000</v>
      </c>
      <c r="F36" s="87" t="s">
        <v>85</v>
      </c>
      <c r="G36" s="15" t="s">
        <v>105</v>
      </c>
      <c r="H36" s="61"/>
      <c r="I36" s="61"/>
      <c r="J36" s="16"/>
      <c r="K36" s="177"/>
      <c r="L36" s="177" t="str">
        <f t="shared" si="0"/>
        <v>0,00</v>
      </c>
      <c r="M36" s="177"/>
      <c r="N36" s="170">
        <f t="shared" si="1"/>
        <v>0</v>
      </c>
    </row>
    <row r="37" spans="1:14" ht="47.25" customHeight="1">
      <c r="A37" s="21" t="s">
        <v>174</v>
      </c>
      <c r="B37" s="183" t="s">
        <v>309</v>
      </c>
      <c r="C37" s="82" t="s">
        <v>123</v>
      </c>
      <c r="D37" s="82" t="s">
        <v>126</v>
      </c>
      <c r="E37" s="85">
        <v>300</v>
      </c>
      <c r="F37" s="87" t="s">
        <v>85</v>
      </c>
      <c r="G37" s="15" t="s">
        <v>105</v>
      </c>
      <c r="H37" s="61"/>
      <c r="I37" s="61"/>
      <c r="J37" s="16"/>
      <c r="K37" s="177"/>
      <c r="L37" s="177" t="str">
        <f t="shared" si="0"/>
        <v>0,00</v>
      </c>
      <c r="M37" s="177"/>
      <c r="N37" s="170">
        <f t="shared" si="1"/>
        <v>0</v>
      </c>
    </row>
    <row r="38" spans="1:14" ht="47.25" customHeight="1">
      <c r="A38" s="21" t="s">
        <v>175</v>
      </c>
      <c r="B38" s="183" t="s">
        <v>310</v>
      </c>
      <c r="C38" s="82" t="s">
        <v>118</v>
      </c>
      <c r="D38" s="82" t="s">
        <v>311</v>
      </c>
      <c r="E38" s="85">
        <v>2100</v>
      </c>
      <c r="F38" s="87" t="s">
        <v>85</v>
      </c>
      <c r="G38" s="15" t="s">
        <v>105</v>
      </c>
      <c r="H38" s="61"/>
      <c r="I38" s="61"/>
      <c r="J38" s="16"/>
      <c r="K38" s="177"/>
      <c r="L38" s="177" t="str">
        <f t="shared" si="0"/>
        <v>0,00</v>
      </c>
      <c r="M38" s="177"/>
      <c r="N38" s="170">
        <f t="shared" si="1"/>
        <v>0</v>
      </c>
    </row>
    <row r="39" spans="1:14" ht="47.25" customHeight="1">
      <c r="A39" s="21" t="s">
        <v>176</v>
      </c>
      <c r="B39" s="184" t="s">
        <v>312</v>
      </c>
      <c r="C39" s="88" t="s">
        <v>313</v>
      </c>
      <c r="D39" s="88" t="s">
        <v>205</v>
      </c>
      <c r="E39" s="85">
        <v>1000</v>
      </c>
      <c r="F39" s="87" t="s">
        <v>85</v>
      </c>
      <c r="G39" s="15" t="s">
        <v>105</v>
      </c>
      <c r="H39" s="61"/>
      <c r="I39" s="61"/>
      <c r="J39" s="16"/>
      <c r="K39" s="177"/>
      <c r="L39" s="177" t="str">
        <f t="shared" si="0"/>
        <v>0,00</v>
      </c>
      <c r="M39" s="177"/>
      <c r="N39" s="170">
        <f t="shared" si="1"/>
        <v>0</v>
      </c>
    </row>
    <row r="40" spans="1:14" ht="47.25" customHeight="1">
      <c r="A40" s="21" t="s">
        <v>177</v>
      </c>
      <c r="B40" s="195" t="s">
        <v>314</v>
      </c>
      <c r="C40" s="84" t="s">
        <v>315</v>
      </c>
      <c r="D40" s="84" t="s">
        <v>132</v>
      </c>
      <c r="E40" s="85">
        <v>10000</v>
      </c>
      <c r="F40" s="87" t="s">
        <v>85</v>
      </c>
      <c r="G40" s="15" t="s">
        <v>105</v>
      </c>
      <c r="H40" s="61"/>
      <c r="I40" s="61"/>
      <c r="J40" s="16"/>
      <c r="K40" s="177"/>
      <c r="L40" s="177" t="str">
        <f t="shared" si="0"/>
        <v>0,00</v>
      </c>
      <c r="M40" s="177"/>
      <c r="N40" s="170">
        <f t="shared" si="1"/>
        <v>0</v>
      </c>
    </row>
    <row r="41" spans="1:14" ht="87" customHeight="1">
      <c r="A41" s="21" t="s">
        <v>178</v>
      </c>
      <c r="B41" s="195" t="s">
        <v>316</v>
      </c>
      <c r="C41" s="84" t="s">
        <v>317</v>
      </c>
      <c r="D41" s="84" t="s">
        <v>282</v>
      </c>
      <c r="E41" s="85">
        <v>1080</v>
      </c>
      <c r="F41" s="87" t="s">
        <v>85</v>
      </c>
      <c r="G41" s="15" t="s">
        <v>105</v>
      </c>
      <c r="H41" s="61"/>
      <c r="I41" s="61"/>
      <c r="J41" s="16"/>
      <c r="K41" s="177"/>
      <c r="L41" s="177" t="str">
        <f t="shared" si="0"/>
        <v>0,00</v>
      </c>
      <c r="M41" s="177"/>
      <c r="N41" s="170">
        <f t="shared" si="1"/>
        <v>0</v>
      </c>
    </row>
    <row r="42" spans="1:14" ht="47.25" customHeight="1">
      <c r="A42" s="21" t="s">
        <v>179</v>
      </c>
      <c r="B42" s="195" t="s">
        <v>318</v>
      </c>
      <c r="C42" s="84" t="s">
        <v>269</v>
      </c>
      <c r="D42" s="88" t="s">
        <v>126</v>
      </c>
      <c r="E42" s="85">
        <v>300</v>
      </c>
      <c r="F42" s="87" t="s">
        <v>85</v>
      </c>
      <c r="G42" s="15" t="s">
        <v>105</v>
      </c>
      <c r="H42" s="61"/>
      <c r="I42" s="61"/>
      <c r="J42" s="16"/>
      <c r="K42" s="177"/>
      <c r="L42" s="177" t="str">
        <f t="shared" si="0"/>
        <v>0,00</v>
      </c>
      <c r="M42" s="177"/>
      <c r="N42" s="170">
        <f t="shared" si="1"/>
        <v>0</v>
      </c>
    </row>
    <row r="43" spans="1:14" ht="47.25" customHeight="1">
      <c r="A43" s="21" t="s">
        <v>180</v>
      </c>
      <c r="B43" s="195" t="s">
        <v>319</v>
      </c>
      <c r="C43" s="84" t="s">
        <v>320</v>
      </c>
      <c r="D43" s="84" t="s">
        <v>321</v>
      </c>
      <c r="E43" s="85">
        <v>300</v>
      </c>
      <c r="F43" s="87" t="s">
        <v>85</v>
      </c>
      <c r="G43" s="15" t="s">
        <v>105</v>
      </c>
      <c r="H43" s="61"/>
      <c r="I43" s="61"/>
      <c r="J43" s="16"/>
      <c r="K43" s="177"/>
      <c r="L43" s="177" t="str">
        <f t="shared" si="0"/>
        <v>0,00</v>
      </c>
      <c r="M43" s="177"/>
      <c r="N43" s="170">
        <f t="shared" si="1"/>
        <v>0</v>
      </c>
    </row>
    <row r="44" spans="1:14" ht="47.25" customHeight="1">
      <c r="A44" s="21" t="s">
        <v>263</v>
      </c>
      <c r="B44" s="195" t="s">
        <v>322</v>
      </c>
      <c r="C44" s="84" t="s">
        <v>323</v>
      </c>
      <c r="D44" s="84" t="s">
        <v>132</v>
      </c>
      <c r="E44" s="85">
        <v>12000</v>
      </c>
      <c r="F44" s="87" t="s">
        <v>85</v>
      </c>
      <c r="G44" s="15" t="s">
        <v>105</v>
      </c>
      <c r="H44" s="61"/>
      <c r="I44" s="61"/>
      <c r="J44" s="16"/>
      <c r="K44" s="177"/>
      <c r="L44" s="177" t="str">
        <f t="shared" si="0"/>
        <v>0,00</v>
      </c>
      <c r="M44" s="177"/>
      <c r="N44" s="170">
        <f t="shared" si="1"/>
        <v>0</v>
      </c>
    </row>
    <row r="45" spans="1:14" ht="47.25" customHeight="1">
      <c r="A45" s="21" t="s">
        <v>264</v>
      </c>
      <c r="B45" s="195" t="s">
        <v>324</v>
      </c>
      <c r="C45" s="84" t="s">
        <v>325</v>
      </c>
      <c r="D45" s="84" t="s">
        <v>282</v>
      </c>
      <c r="E45" s="85">
        <v>64000</v>
      </c>
      <c r="F45" s="87" t="s">
        <v>85</v>
      </c>
      <c r="G45" s="15" t="s">
        <v>105</v>
      </c>
      <c r="H45" s="61"/>
      <c r="I45" s="61"/>
      <c r="J45" s="16"/>
      <c r="K45" s="177"/>
      <c r="L45" s="177" t="str">
        <f t="shared" si="0"/>
        <v>0,00</v>
      </c>
      <c r="M45" s="177"/>
      <c r="N45" s="170">
        <f t="shared" si="1"/>
        <v>0</v>
      </c>
    </row>
    <row r="46" spans="1:14" ht="47.25" customHeight="1">
      <c r="A46" s="21" t="s">
        <v>265</v>
      </c>
      <c r="B46" s="195" t="s">
        <v>326</v>
      </c>
      <c r="C46" s="84" t="s">
        <v>327</v>
      </c>
      <c r="D46" s="84" t="s">
        <v>328</v>
      </c>
      <c r="E46" s="85">
        <v>3600</v>
      </c>
      <c r="F46" s="87" t="s">
        <v>85</v>
      </c>
      <c r="G46" s="15" t="s">
        <v>105</v>
      </c>
      <c r="H46" s="61"/>
      <c r="I46" s="61"/>
      <c r="J46" s="16"/>
      <c r="K46" s="177"/>
      <c r="L46" s="177" t="str">
        <f t="shared" si="0"/>
        <v>0,00</v>
      </c>
      <c r="M46" s="177"/>
      <c r="N46" s="170">
        <f t="shared" si="1"/>
        <v>0</v>
      </c>
    </row>
    <row r="47" spans="1:14" ht="92.25" customHeight="1">
      <c r="A47" s="21" t="s">
        <v>266</v>
      </c>
      <c r="B47" s="184" t="s">
        <v>329</v>
      </c>
      <c r="C47" s="88" t="s">
        <v>330</v>
      </c>
      <c r="D47" s="88" t="s">
        <v>331</v>
      </c>
      <c r="E47" s="85">
        <v>360</v>
      </c>
      <c r="F47" s="87" t="s">
        <v>85</v>
      </c>
      <c r="G47" s="89" t="s">
        <v>105</v>
      </c>
      <c r="H47" s="61"/>
      <c r="I47" s="61"/>
      <c r="J47" s="16"/>
      <c r="K47" s="177"/>
      <c r="L47" s="177" t="str">
        <f t="shared" si="0"/>
        <v>0,00</v>
      </c>
      <c r="M47" s="177"/>
      <c r="N47" s="170">
        <f t="shared" si="1"/>
        <v>0</v>
      </c>
    </row>
    <row r="48" spans="1:14" ht="47.25" customHeight="1">
      <c r="A48" s="21" t="s">
        <v>267</v>
      </c>
      <c r="B48" s="197" t="s">
        <v>479</v>
      </c>
      <c r="C48" s="127" t="s">
        <v>236</v>
      </c>
      <c r="D48" s="97" t="s">
        <v>129</v>
      </c>
      <c r="E48" s="103">
        <v>2000</v>
      </c>
      <c r="F48" s="87" t="s">
        <v>85</v>
      </c>
      <c r="G48" s="15" t="s">
        <v>105</v>
      </c>
      <c r="H48" s="61"/>
      <c r="I48" s="61"/>
      <c r="J48" s="16"/>
      <c r="K48" s="177"/>
      <c r="L48" s="177" t="str">
        <f t="shared" si="0"/>
        <v>0,00</v>
      </c>
      <c r="M48" s="177"/>
      <c r="N48" s="170">
        <f t="shared" si="1"/>
        <v>0</v>
      </c>
    </row>
    <row r="49" spans="1:14" ht="47.25" customHeight="1">
      <c r="A49" s="21" t="s">
        <v>474</v>
      </c>
      <c r="B49" s="197" t="s">
        <v>479</v>
      </c>
      <c r="C49" s="127" t="s">
        <v>332</v>
      </c>
      <c r="D49" s="97" t="s">
        <v>129</v>
      </c>
      <c r="E49" s="129">
        <v>1540</v>
      </c>
      <c r="F49" s="87" t="s">
        <v>85</v>
      </c>
      <c r="G49" s="15" t="s">
        <v>105</v>
      </c>
      <c r="H49" s="61"/>
      <c r="I49" s="61"/>
      <c r="J49" s="16"/>
      <c r="K49" s="177"/>
      <c r="L49" s="177" t="str">
        <f t="shared" si="0"/>
        <v>0,00</v>
      </c>
      <c r="M49" s="177"/>
      <c r="N49" s="170">
        <f t="shared" si="1"/>
        <v>0</v>
      </c>
    </row>
    <row r="50" spans="1:14" ht="21" customHeight="1">
      <c r="A50" s="9"/>
      <c r="B50" s="131"/>
      <c r="C50" s="131"/>
      <c r="D50" s="132"/>
      <c r="E50" s="133"/>
      <c r="F50" s="134"/>
      <c r="G50" s="44"/>
      <c r="H50" s="77"/>
      <c r="I50" s="77"/>
      <c r="J50" s="45"/>
      <c r="K50" s="44"/>
      <c r="L50" s="135"/>
      <c r="M50" s="135"/>
      <c r="N50" s="136"/>
    </row>
    <row r="51" spans="1:17" ht="30.75" customHeight="1">
      <c r="A51" s="9"/>
      <c r="B51" s="259" t="s">
        <v>152</v>
      </c>
      <c r="C51" s="259"/>
      <c r="D51" s="259"/>
      <c r="E51" s="259"/>
      <c r="F51" s="259"/>
      <c r="G51" s="259"/>
      <c r="H51" s="9"/>
      <c r="I51" s="9"/>
      <c r="J51" s="9"/>
      <c r="K51" s="9"/>
      <c r="L51" s="9"/>
      <c r="M51" s="9"/>
      <c r="N51" s="9"/>
      <c r="Q51" s="1"/>
    </row>
    <row r="52" spans="1:17" ht="30.75" customHeight="1">
      <c r="A52" s="9"/>
      <c r="B52" s="57"/>
      <c r="C52" s="130"/>
      <c r="D52" s="9"/>
      <c r="E52" s="19"/>
      <c r="F52" s="9"/>
      <c r="G52" s="9"/>
      <c r="H52" s="9"/>
      <c r="I52" s="9"/>
      <c r="J52" s="9"/>
      <c r="K52" s="9"/>
      <c r="L52" s="9"/>
      <c r="M52" s="9"/>
      <c r="N52" s="9"/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</sheetData>
  <sheetProtection/>
  <mergeCells count="3">
    <mergeCell ref="G2:I2"/>
    <mergeCell ref="H6:I6"/>
    <mergeCell ref="B51:G5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9"/>
  <sheetViews>
    <sheetView showGridLines="0" view="pageBreakPreview" zoomScale="80" zoomScaleNormal="80" zoomScaleSheetLayoutView="80" zoomScalePageLayoutView="80" workbookViewId="0" topLeftCell="A4">
      <selection activeCell="I15" sqref="I15"/>
    </sheetView>
  </sheetViews>
  <sheetFormatPr defaultColWidth="9.00390625" defaultRowHeight="12.75"/>
  <cols>
    <col min="1" max="1" width="5.125" style="1" customWidth="1"/>
    <col min="2" max="2" width="27.25390625" style="1" customWidth="1"/>
    <col min="3" max="3" width="37.25390625" style="1" customWidth="1"/>
    <col min="4" max="4" width="20.875" style="1" customWidth="1"/>
    <col min="5" max="5" width="10.625" style="23" customWidth="1"/>
    <col min="6" max="6" width="14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23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SUM(N11:N11:N13:N15)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579</v>
      </c>
      <c r="I10" s="5" t="str">
        <f>B10</f>
        <v>Skład</v>
      </c>
      <c r="J10" s="5" t="s">
        <v>580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68.25" customHeight="1">
      <c r="A11" s="92" t="s">
        <v>3</v>
      </c>
      <c r="B11" s="88" t="s">
        <v>334</v>
      </c>
      <c r="C11" s="88" t="s">
        <v>335</v>
      </c>
      <c r="D11" s="88" t="s">
        <v>336</v>
      </c>
      <c r="E11" s="137">
        <v>500</v>
      </c>
      <c r="F11" s="86" t="s">
        <v>85</v>
      </c>
      <c r="G11" s="89" t="s">
        <v>105</v>
      </c>
      <c r="H11" s="61"/>
      <c r="I11" s="61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spans="1:14" ht="68.25" customHeight="1">
      <c r="A12" s="140" t="s">
        <v>480</v>
      </c>
      <c r="B12" s="138" t="s">
        <v>16</v>
      </c>
      <c r="C12" s="138" t="s">
        <v>17</v>
      </c>
      <c r="D12" s="139" t="s">
        <v>117</v>
      </c>
      <c r="E12" s="260" t="s">
        <v>162</v>
      </c>
      <c r="F12" s="261"/>
      <c r="G12" s="140" t="str">
        <f>"Nazwa handlowa /
"&amp;C12&amp;" / 
"&amp;D12</f>
        <v>Nazwa handlowa /
Dawka / 
Postać/ Opakowanie</v>
      </c>
      <c r="H12" s="140" t="s">
        <v>108</v>
      </c>
      <c r="I12" s="140" t="str">
        <f>B12</f>
        <v>Skład</v>
      </c>
      <c r="J12" s="140" t="s">
        <v>444</v>
      </c>
      <c r="K12" s="140" t="s">
        <v>53</v>
      </c>
      <c r="L12" s="140" t="s">
        <v>54</v>
      </c>
      <c r="M12" s="140" t="s">
        <v>55</v>
      </c>
      <c r="N12" s="140" t="s">
        <v>18</v>
      </c>
    </row>
    <row r="13" spans="1:14" ht="68.25" customHeight="1">
      <c r="A13" s="92" t="s">
        <v>4</v>
      </c>
      <c r="B13" s="126" t="s">
        <v>337</v>
      </c>
      <c r="C13" s="126" t="s">
        <v>338</v>
      </c>
      <c r="D13" s="88" t="s">
        <v>339</v>
      </c>
      <c r="E13" s="137">
        <v>6000</v>
      </c>
      <c r="F13" s="102" t="s">
        <v>146</v>
      </c>
      <c r="G13" s="89" t="s">
        <v>105</v>
      </c>
      <c r="H13" s="61"/>
      <c r="I13" s="61"/>
      <c r="J13" s="16"/>
      <c r="K13" s="90"/>
      <c r="L13" s="90" t="str">
        <f>IF(K13=0,"0,00",IF(K13&gt;0,ROUND(E13/K13,2)))</f>
        <v>0,00</v>
      </c>
      <c r="M13" s="90"/>
      <c r="N13" s="91">
        <f>ROUND(L13*ROUND(M13,2),2)</f>
        <v>0</v>
      </c>
    </row>
    <row r="14" spans="1:14" ht="88.5" customHeight="1">
      <c r="A14" s="92" t="s">
        <v>5</v>
      </c>
      <c r="B14" s="141" t="s">
        <v>340</v>
      </c>
      <c r="C14" s="226" t="s">
        <v>341</v>
      </c>
      <c r="D14" s="142" t="s">
        <v>342</v>
      </c>
      <c r="E14" s="143">
        <v>60</v>
      </c>
      <c r="F14" s="102" t="s">
        <v>146</v>
      </c>
      <c r="G14" s="89" t="s">
        <v>105</v>
      </c>
      <c r="H14" s="61"/>
      <c r="I14" s="61"/>
      <c r="J14" s="16"/>
      <c r="K14" s="90"/>
      <c r="L14" s="90" t="str">
        <f>IF(K14=0,"0,00",IF(K14&gt;0,ROUND(E14/K14,2)))</f>
        <v>0,00</v>
      </c>
      <c r="M14" s="90"/>
      <c r="N14" s="91">
        <f>ROUND(L14*ROUND(M14,2),2)</f>
        <v>0</v>
      </c>
    </row>
    <row r="15" spans="1:14" ht="68.25" customHeight="1">
      <c r="A15" s="92" t="s">
        <v>6</v>
      </c>
      <c r="B15" s="88" t="s">
        <v>343</v>
      </c>
      <c r="C15" s="84" t="s">
        <v>136</v>
      </c>
      <c r="D15" s="95" t="s">
        <v>126</v>
      </c>
      <c r="E15" s="85">
        <v>6000</v>
      </c>
      <c r="F15" s="102" t="s">
        <v>146</v>
      </c>
      <c r="G15" s="89" t="s">
        <v>105</v>
      </c>
      <c r="H15" s="61"/>
      <c r="I15" s="61"/>
      <c r="J15" s="16"/>
      <c r="K15" s="90"/>
      <c r="L15" s="90" t="str">
        <f>IF(K15=0,"0,00",IF(K15&gt;0,ROUND(E15/K15,2)))</f>
        <v>0,00</v>
      </c>
      <c r="M15" s="90"/>
      <c r="N15" s="91">
        <f>ROUND(L15*ROUND(M15,2),2)</f>
        <v>0</v>
      </c>
    </row>
    <row r="16" spans="1:17" ht="25.5" customHeight="1">
      <c r="A16" s="262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4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</sheetData>
  <sheetProtection/>
  <mergeCells count="4">
    <mergeCell ref="G2:I2"/>
    <mergeCell ref="H6:I6"/>
    <mergeCell ref="E12:F12"/>
    <mergeCell ref="A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5"/>
  <sheetViews>
    <sheetView showGridLines="0" view="pageBreakPreview" zoomScale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37.375" style="1" customWidth="1"/>
    <col min="3" max="3" width="16.75390625" style="1" customWidth="1"/>
    <col min="4" max="4" width="30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24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SUM(N11:N18)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576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45">
      <c r="A11" s="92" t="s">
        <v>3</v>
      </c>
      <c r="B11" s="145" t="s">
        <v>481</v>
      </c>
      <c r="C11" s="145" t="s">
        <v>124</v>
      </c>
      <c r="D11" s="154" t="s">
        <v>482</v>
      </c>
      <c r="E11" s="160">
        <v>200</v>
      </c>
      <c r="F11" s="102" t="s">
        <v>85</v>
      </c>
      <c r="G11" s="15" t="s">
        <v>105</v>
      </c>
      <c r="H11" s="61"/>
      <c r="I11" s="61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spans="1:14" ht="45">
      <c r="A12" s="92" t="s">
        <v>4</v>
      </c>
      <c r="B12" s="146" t="s">
        <v>483</v>
      </c>
      <c r="C12" s="146" t="s">
        <v>484</v>
      </c>
      <c r="D12" s="155" t="s">
        <v>485</v>
      </c>
      <c r="E12" s="161">
        <v>10</v>
      </c>
      <c r="F12" s="102" t="s">
        <v>85</v>
      </c>
      <c r="G12" s="15" t="s">
        <v>105</v>
      </c>
      <c r="H12" s="61"/>
      <c r="I12" s="61"/>
      <c r="J12" s="16"/>
      <c r="K12" s="90"/>
      <c r="L12" s="90" t="str">
        <f aca="true" t="shared" si="0" ref="L12:L18">IF(K12=0,"0,00",IF(K12&gt;0,ROUND(E12/K12,2)))</f>
        <v>0,00</v>
      </c>
      <c r="M12" s="90"/>
      <c r="N12" s="91">
        <f aca="true" t="shared" si="1" ref="N12:N18">ROUND(L12*ROUND(M12,2),2)</f>
        <v>0</v>
      </c>
    </row>
    <row r="13" spans="1:14" ht="45">
      <c r="A13" s="92" t="s">
        <v>5</v>
      </c>
      <c r="B13" s="147" t="s">
        <v>486</v>
      </c>
      <c r="C13" s="147" t="s">
        <v>487</v>
      </c>
      <c r="D13" s="156" t="s">
        <v>488</v>
      </c>
      <c r="E13" s="162">
        <v>2000</v>
      </c>
      <c r="F13" s="102" t="s">
        <v>85</v>
      </c>
      <c r="G13" s="15" t="s">
        <v>105</v>
      </c>
      <c r="H13" s="61"/>
      <c r="I13" s="61"/>
      <c r="J13" s="16"/>
      <c r="K13" s="90"/>
      <c r="L13" s="90" t="str">
        <f t="shared" si="0"/>
        <v>0,00</v>
      </c>
      <c r="M13" s="90"/>
      <c r="N13" s="91">
        <f t="shared" si="1"/>
        <v>0</v>
      </c>
    </row>
    <row r="14" spans="1:14" ht="45">
      <c r="A14" s="92" t="s">
        <v>6</v>
      </c>
      <c r="B14" s="148" t="s">
        <v>489</v>
      </c>
      <c r="C14" s="149" t="s">
        <v>118</v>
      </c>
      <c r="D14" s="157" t="s">
        <v>490</v>
      </c>
      <c r="E14" s="144">
        <v>60</v>
      </c>
      <c r="F14" s="102" t="s">
        <v>85</v>
      </c>
      <c r="G14" s="15" t="s">
        <v>105</v>
      </c>
      <c r="H14" s="61"/>
      <c r="I14" s="61"/>
      <c r="J14" s="16"/>
      <c r="K14" s="90"/>
      <c r="L14" s="90" t="str">
        <f t="shared" si="0"/>
        <v>0,00</v>
      </c>
      <c r="M14" s="90"/>
      <c r="N14" s="91">
        <f t="shared" si="1"/>
        <v>0</v>
      </c>
    </row>
    <row r="15" spans="1:14" ht="45">
      <c r="A15" s="92" t="s">
        <v>56</v>
      </c>
      <c r="B15" s="148" t="s">
        <v>489</v>
      </c>
      <c r="C15" s="149" t="s">
        <v>491</v>
      </c>
      <c r="D15" s="157" t="s">
        <v>492</v>
      </c>
      <c r="E15" s="144">
        <v>360</v>
      </c>
      <c r="F15" s="102" t="s">
        <v>85</v>
      </c>
      <c r="G15" s="15" t="s">
        <v>105</v>
      </c>
      <c r="H15" s="61"/>
      <c r="I15" s="61"/>
      <c r="J15" s="16"/>
      <c r="K15" s="90"/>
      <c r="L15" s="90" t="str">
        <f t="shared" si="0"/>
        <v>0,00</v>
      </c>
      <c r="M15" s="90"/>
      <c r="N15" s="91">
        <f t="shared" si="1"/>
        <v>0</v>
      </c>
    </row>
    <row r="16" spans="1:14" ht="45">
      <c r="A16" s="92" t="s">
        <v>84</v>
      </c>
      <c r="B16" s="150" t="s">
        <v>493</v>
      </c>
      <c r="C16" s="151" t="s">
        <v>494</v>
      </c>
      <c r="D16" s="157" t="s">
        <v>495</v>
      </c>
      <c r="E16" s="163">
        <v>360</v>
      </c>
      <c r="F16" s="102" t="s">
        <v>85</v>
      </c>
      <c r="G16" s="15" t="s">
        <v>105</v>
      </c>
      <c r="H16" s="61"/>
      <c r="I16" s="61"/>
      <c r="J16" s="16"/>
      <c r="K16" s="90"/>
      <c r="L16" s="90" t="str">
        <f t="shared" si="0"/>
        <v>0,00</v>
      </c>
      <c r="M16" s="90"/>
      <c r="N16" s="91">
        <f t="shared" si="1"/>
        <v>0</v>
      </c>
    </row>
    <row r="17" spans="1:14" ht="45">
      <c r="A17" s="92" t="s">
        <v>7</v>
      </c>
      <c r="B17" s="152" t="s">
        <v>496</v>
      </c>
      <c r="C17" s="152" t="s">
        <v>497</v>
      </c>
      <c r="D17" s="158" t="s">
        <v>498</v>
      </c>
      <c r="E17" s="164">
        <v>240</v>
      </c>
      <c r="F17" s="102" t="s">
        <v>85</v>
      </c>
      <c r="G17" s="15" t="s">
        <v>105</v>
      </c>
      <c r="H17" s="61"/>
      <c r="I17" s="61"/>
      <c r="J17" s="16"/>
      <c r="K17" s="90"/>
      <c r="L17" s="90" t="str">
        <f t="shared" si="0"/>
        <v>0,00</v>
      </c>
      <c r="M17" s="90"/>
      <c r="N17" s="91">
        <f t="shared" si="1"/>
        <v>0</v>
      </c>
    </row>
    <row r="18" spans="1:17" ht="45">
      <c r="A18" s="92" t="s">
        <v>8</v>
      </c>
      <c r="B18" s="153" t="s">
        <v>347</v>
      </c>
      <c r="C18" s="153" t="s">
        <v>134</v>
      </c>
      <c r="D18" s="159" t="s">
        <v>348</v>
      </c>
      <c r="E18" s="94">
        <v>2100</v>
      </c>
      <c r="F18" s="102" t="s">
        <v>85</v>
      </c>
      <c r="G18" s="15" t="s">
        <v>105</v>
      </c>
      <c r="H18" s="21"/>
      <c r="I18" s="21"/>
      <c r="J18" s="21"/>
      <c r="K18" s="87"/>
      <c r="L18" s="90" t="str">
        <f t="shared" si="0"/>
        <v>0,00</v>
      </c>
      <c r="M18" s="170"/>
      <c r="N18" s="91">
        <f t="shared" si="1"/>
        <v>0</v>
      </c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98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17.625" style="1" customWidth="1"/>
    <col min="3" max="3" width="17.00390625" style="1" customWidth="1"/>
    <col min="4" max="4" width="25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25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SUM(N11:N13)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119</v>
      </c>
      <c r="E10" s="36" t="s">
        <v>112</v>
      </c>
      <c r="F10" s="14"/>
      <c r="G10" s="5" t="str">
        <f>"Nazwa handlowa /
"&amp;C10&amp;" / 
"&amp;D10</f>
        <v>Nazwa handlowa /
Dawka / 
Postać/Opakowanie</v>
      </c>
      <c r="H10" s="5" t="s">
        <v>108</v>
      </c>
      <c r="I10" s="5" t="str">
        <f>B10</f>
        <v>Skład</v>
      </c>
      <c r="J10" s="5" t="s">
        <v>576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s="4" customFormat="1" ht="63.75" customHeight="1">
      <c r="A11" s="92" t="s">
        <v>244</v>
      </c>
      <c r="B11" s="126" t="s">
        <v>499</v>
      </c>
      <c r="C11" s="88" t="s">
        <v>134</v>
      </c>
      <c r="D11" s="184" t="s">
        <v>349</v>
      </c>
      <c r="E11" s="137">
        <v>290</v>
      </c>
      <c r="F11" s="92" t="s">
        <v>85</v>
      </c>
      <c r="G11" s="15" t="s">
        <v>105</v>
      </c>
      <c r="H11" s="5"/>
      <c r="I11" s="5"/>
      <c r="J11" s="5"/>
      <c r="K11" s="170"/>
      <c r="L11" s="177" t="str">
        <f>IF(K11=0,"0,00",IF(K11&gt;0,ROUND(E11/K11,2)))</f>
        <v>0,00</v>
      </c>
      <c r="M11" s="170"/>
      <c r="N11" s="170">
        <f>ROUND(L11*ROUND(M11,2),2)</f>
        <v>0</v>
      </c>
    </row>
    <row r="12" spans="1:14" s="4" customFormat="1" ht="63.75" customHeight="1">
      <c r="A12" s="92" t="s">
        <v>4</v>
      </c>
      <c r="B12" s="126" t="s">
        <v>499</v>
      </c>
      <c r="C12" s="88" t="s">
        <v>350</v>
      </c>
      <c r="D12" s="184" t="s">
        <v>351</v>
      </c>
      <c r="E12" s="85">
        <v>300</v>
      </c>
      <c r="F12" s="92" t="s">
        <v>85</v>
      </c>
      <c r="G12" s="15" t="s">
        <v>105</v>
      </c>
      <c r="H12" s="5"/>
      <c r="I12" s="5"/>
      <c r="J12" s="5"/>
      <c r="K12" s="170"/>
      <c r="L12" s="177" t="str">
        <f>IF(K12=0,"0,00",IF(K12&gt;0,ROUND(E12/K12,2)))</f>
        <v>0,00</v>
      </c>
      <c r="M12" s="170"/>
      <c r="N12" s="170">
        <f>ROUND(L12*ROUND(M12,2),2)</f>
        <v>0</v>
      </c>
    </row>
    <row r="13" spans="1:14" ht="51" customHeight="1">
      <c r="A13" s="92" t="s">
        <v>5</v>
      </c>
      <c r="B13" s="88" t="s">
        <v>499</v>
      </c>
      <c r="C13" s="88" t="s">
        <v>124</v>
      </c>
      <c r="D13" s="184" t="s">
        <v>352</v>
      </c>
      <c r="E13" s="85">
        <v>250</v>
      </c>
      <c r="F13" s="92" t="s">
        <v>85</v>
      </c>
      <c r="G13" s="15" t="s">
        <v>105</v>
      </c>
      <c r="H13" s="61"/>
      <c r="I13" s="61"/>
      <c r="J13" s="16"/>
      <c r="K13" s="177"/>
      <c r="L13" s="177" t="str">
        <f>IF(K13=0,"0,00",IF(K13&gt;0,ROUND(E13/K13,2)))</f>
        <v>0,00</v>
      </c>
      <c r="M13" s="177"/>
      <c r="N13" s="170">
        <f>ROUND(L13*ROUND(M13,2),2)</f>
        <v>0</v>
      </c>
    </row>
    <row r="14" ht="15">
      <c r="Q14" s="1"/>
    </row>
    <row r="15" spans="2:17" ht="15">
      <c r="B15" s="247" t="s">
        <v>138</v>
      </c>
      <c r="C15" s="247"/>
      <c r="D15" s="247"/>
      <c r="E15" s="247"/>
      <c r="F15" s="247"/>
      <c r="G15" s="247"/>
      <c r="H15" s="247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</sheetData>
  <sheetProtection/>
  <mergeCells count="3">
    <mergeCell ref="G2:I2"/>
    <mergeCell ref="H6:I6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6.25390625" style="1" customWidth="1"/>
    <col min="3" max="3" width="12.625" style="1" customWidth="1"/>
    <col min="4" max="4" width="29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26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576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81" customHeight="1">
      <c r="A11" s="92" t="s">
        <v>3</v>
      </c>
      <c r="B11" s="195" t="s">
        <v>353</v>
      </c>
      <c r="C11" s="84" t="s">
        <v>354</v>
      </c>
      <c r="D11" s="184" t="s">
        <v>355</v>
      </c>
      <c r="E11" s="103">
        <v>360</v>
      </c>
      <c r="F11" s="102" t="s">
        <v>85</v>
      </c>
      <c r="G11" s="89" t="s">
        <v>105</v>
      </c>
      <c r="H11" s="61"/>
      <c r="I11" s="61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ht="15">
      <c r="Q12" s="1"/>
    </row>
    <row r="13" spans="2:17" ht="22.5" customHeight="1">
      <c r="B13" s="247"/>
      <c r="C13" s="247"/>
      <c r="D13" s="247"/>
      <c r="E13" s="247"/>
      <c r="F13" s="247"/>
      <c r="G13" s="24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0.375" style="1" customWidth="1"/>
    <col min="3" max="3" width="16.75390625" style="1" customWidth="1"/>
    <col min="4" max="4" width="25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27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119</v>
      </c>
      <c r="E10" s="36" t="s">
        <v>112</v>
      </c>
      <c r="F10" s="14"/>
      <c r="G10" s="5" t="str">
        <f>"Nazwa handlowa /
"&amp;C10&amp;" / 
"&amp;D10</f>
        <v>Nazwa handlowa /
Dawka / 
Postać/Opakowanie</v>
      </c>
      <c r="H10" s="5" t="s">
        <v>108</v>
      </c>
      <c r="I10" s="5" t="str">
        <f>B10</f>
        <v>Skład</v>
      </c>
      <c r="J10" s="5" t="s">
        <v>576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4" customHeight="1">
      <c r="A11" s="121" t="s">
        <v>3</v>
      </c>
      <c r="B11" s="198" t="s">
        <v>356</v>
      </c>
      <c r="C11" s="165" t="s">
        <v>357</v>
      </c>
      <c r="D11" s="198" t="s">
        <v>358</v>
      </c>
      <c r="E11" s="85">
        <v>2000</v>
      </c>
      <c r="F11" s="92" t="s">
        <v>85</v>
      </c>
      <c r="G11" s="48" t="s">
        <v>105</v>
      </c>
      <c r="H11" s="72"/>
      <c r="I11" s="72"/>
      <c r="J11" s="49"/>
      <c r="K11" s="124"/>
      <c r="L11" s="124" t="str">
        <f>IF(K11=0,"0,00",IF(K11&gt;0,ROUND(E11/K11,2)))</f>
        <v>0,00</v>
      </c>
      <c r="M11" s="124"/>
      <c r="N11" s="125">
        <f>ROUND(L11*ROUND(M11,2),2)</f>
        <v>0</v>
      </c>
    </row>
    <row r="12" spans="1:14" ht="24" customHeight="1">
      <c r="A12" s="50"/>
      <c r="B12" s="51"/>
      <c r="C12" s="51"/>
      <c r="D12" s="51"/>
      <c r="E12" s="52"/>
      <c r="F12" s="50"/>
      <c r="G12" s="53"/>
      <c r="H12" s="53"/>
      <c r="I12" s="53"/>
      <c r="J12" s="54"/>
      <c r="K12" s="53"/>
      <c r="L12" s="53"/>
      <c r="M12" s="53"/>
      <c r="N12" s="55"/>
    </row>
    <row r="15" ht="15">
      <c r="B15" s="2"/>
    </row>
    <row r="20" ht="15">
      <c r="Q20" s="1"/>
    </row>
    <row r="21" ht="15">
      <c r="Q21" s="1"/>
    </row>
    <row r="22" ht="15">
      <c r="Q2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7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1.125" style="1" customWidth="1"/>
    <col min="3" max="3" width="19.75390625" style="1" customWidth="1"/>
    <col min="4" max="4" width="29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28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SUM(N11:N20)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117</v>
      </c>
      <c r="E10" s="36" t="s">
        <v>121</v>
      </c>
      <c r="F10" s="14"/>
      <c r="G10" s="5" t="str">
        <f>"Nazwa handlowa /
"&amp;C10&amp;" / 
"&amp;D10</f>
        <v>Nazwa handlowa /
Dawka / 
Postać/ Opakowanie</v>
      </c>
      <c r="H10" s="5" t="s">
        <v>108</v>
      </c>
      <c r="I10" s="5" t="str">
        <f>B10</f>
        <v>Skład</v>
      </c>
      <c r="J10" s="5" t="s">
        <v>576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45">
      <c r="A11" s="87" t="s">
        <v>3</v>
      </c>
      <c r="B11" s="147" t="s">
        <v>359</v>
      </c>
      <c r="C11" s="97" t="s">
        <v>360</v>
      </c>
      <c r="D11" s="199" t="s">
        <v>361</v>
      </c>
      <c r="E11" s="85">
        <v>80</v>
      </c>
      <c r="F11" s="102" t="s">
        <v>85</v>
      </c>
      <c r="G11" s="15" t="s">
        <v>105</v>
      </c>
      <c r="H11" s="61"/>
      <c r="I11" s="61"/>
      <c r="J11" s="16"/>
      <c r="K11" s="177"/>
      <c r="L11" s="177" t="str">
        <f>IF(K11=0,"0,00",IF(K11&gt;0,ROUND(E11/K11,2)))</f>
        <v>0,00</v>
      </c>
      <c r="M11" s="177"/>
      <c r="N11" s="170">
        <f>ROUND(L11*ROUND(M11,2),2)</f>
        <v>0</v>
      </c>
    </row>
    <row r="12" spans="1:14" ht="45">
      <c r="A12" s="87" t="s">
        <v>4</v>
      </c>
      <c r="B12" s="147" t="s">
        <v>362</v>
      </c>
      <c r="C12" s="97" t="s">
        <v>150</v>
      </c>
      <c r="D12" s="199" t="s">
        <v>126</v>
      </c>
      <c r="E12" s="85">
        <v>8700</v>
      </c>
      <c r="F12" s="102" t="s">
        <v>85</v>
      </c>
      <c r="G12" s="15" t="s">
        <v>105</v>
      </c>
      <c r="H12" s="61"/>
      <c r="I12" s="61"/>
      <c r="J12" s="16"/>
      <c r="K12" s="177"/>
      <c r="L12" s="177" t="str">
        <f aca="true" t="shared" si="0" ref="L12:L20">IF(K12=0,"0,00",IF(K12&gt;0,ROUND(E12/K12,2)))</f>
        <v>0,00</v>
      </c>
      <c r="M12" s="177"/>
      <c r="N12" s="170">
        <f aca="true" t="shared" si="1" ref="N12:N20">ROUND(L12*ROUND(M12,2),2)</f>
        <v>0</v>
      </c>
    </row>
    <row r="13" spans="1:14" ht="45">
      <c r="A13" s="87" t="s">
        <v>5</v>
      </c>
      <c r="B13" s="147" t="s">
        <v>362</v>
      </c>
      <c r="C13" s="97" t="s">
        <v>363</v>
      </c>
      <c r="D13" s="199" t="s">
        <v>247</v>
      </c>
      <c r="E13" s="85">
        <v>22500</v>
      </c>
      <c r="F13" s="102" t="s">
        <v>85</v>
      </c>
      <c r="G13" s="15" t="s">
        <v>105</v>
      </c>
      <c r="H13" s="61"/>
      <c r="I13" s="61"/>
      <c r="J13" s="16"/>
      <c r="K13" s="177"/>
      <c r="L13" s="177" t="str">
        <f t="shared" si="0"/>
        <v>0,00</v>
      </c>
      <c r="M13" s="177"/>
      <c r="N13" s="170">
        <f t="shared" si="1"/>
        <v>0</v>
      </c>
    </row>
    <row r="14" spans="1:14" ht="45">
      <c r="A14" s="87" t="s">
        <v>6</v>
      </c>
      <c r="B14" s="147" t="s">
        <v>364</v>
      </c>
      <c r="C14" s="97" t="s">
        <v>365</v>
      </c>
      <c r="D14" s="199" t="s">
        <v>366</v>
      </c>
      <c r="E14" s="85">
        <v>5000</v>
      </c>
      <c r="F14" s="102" t="s">
        <v>85</v>
      </c>
      <c r="G14" s="15" t="s">
        <v>105</v>
      </c>
      <c r="H14" s="61"/>
      <c r="I14" s="61"/>
      <c r="J14" s="16"/>
      <c r="K14" s="177"/>
      <c r="L14" s="177" t="str">
        <f t="shared" si="0"/>
        <v>0,00</v>
      </c>
      <c r="M14" s="177"/>
      <c r="N14" s="170">
        <f t="shared" si="1"/>
        <v>0</v>
      </c>
    </row>
    <row r="15" spans="1:14" ht="45">
      <c r="A15" s="87" t="s">
        <v>56</v>
      </c>
      <c r="B15" s="195" t="s">
        <v>500</v>
      </c>
      <c r="C15" s="84" t="s">
        <v>241</v>
      </c>
      <c r="D15" s="195" t="s">
        <v>126</v>
      </c>
      <c r="E15" s="85">
        <v>3000</v>
      </c>
      <c r="F15" s="102" t="s">
        <v>85</v>
      </c>
      <c r="G15" s="15" t="s">
        <v>105</v>
      </c>
      <c r="H15" s="61"/>
      <c r="I15" s="61"/>
      <c r="J15" s="16"/>
      <c r="K15" s="177"/>
      <c r="L15" s="177" t="str">
        <f t="shared" si="0"/>
        <v>0,00</v>
      </c>
      <c r="M15" s="177"/>
      <c r="N15" s="170">
        <f t="shared" si="1"/>
        <v>0</v>
      </c>
    </row>
    <row r="16" spans="1:14" ht="45">
      <c r="A16" s="87" t="s">
        <v>84</v>
      </c>
      <c r="B16" s="195" t="s">
        <v>500</v>
      </c>
      <c r="C16" s="84" t="s">
        <v>150</v>
      </c>
      <c r="D16" s="195" t="s">
        <v>126</v>
      </c>
      <c r="E16" s="85">
        <v>20000</v>
      </c>
      <c r="F16" s="102" t="s">
        <v>85</v>
      </c>
      <c r="G16" s="15" t="s">
        <v>105</v>
      </c>
      <c r="H16" s="61"/>
      <c r="I16" s="61"/>
      <c r="J16" s="16"/>
      <c r="K16" s="177"/>
      <c r="L16" s="177" t="str">
        <f t="shared" si="0"/>
        <v>0,00</v>
      </c>
      <c r="M16" s="177"/>
      <c r="N16" s="170">
        <f t="shared" si="1"/>
        <v>0</v>
      </c>
    </row>
    <row r="17" spans="1:14" ht="63" customHeight="1">
      <c r="A17" s="87" t="s">
        <v>7</v>
      </c>
      <c r="B17" s="147" t="s">
        <v>367</v>
      </c>
      <c r="C17" s="97" t="s">
        <v>368</v>
      </c>
      <c r="D17" s="199" t="s">
        <v>369</v>
      </c>
      <c r="E17" s="85">
        <v>60000</v>
      </c>
      <c r="F17" s="102" t="s">
        <v>85</v>
      </c>
      <c r="G17" s="15" t="s">
        <v>105</v>
      </c>
      <c r="H17" s="61"/>
      <c r="I17" s="61"/>
      <c r="J17" s="16"/>
      <c r="K17" s="177"/>
      <c r="L17" s="177" t="str">
        <f t="shared" si="0"/>
        <v>0,00</v>
      </c>
      <c r="M17" s="177"/>
      <c r="N17" s="170">
        <f t="shared" si="1"/>
        <v>0</v>
      </c>
    </row>
    <row r="18" spans="1:14" ht="45">
      <c r="A18" s="87" t="s">
        <v>8</v>
      </c>
      <c r="B18" s="197" t="s">
        <v>248</v>
      </c>
      <c r="C18" s="97" t="s">
        <v>159</v>
      </c>
      <c r="D18" s="227" t="s">
        <v>370</v>
      </c>
      <c r="E18" s="85">
        <v>600</v>
      </c>
      <c r="F18" s="102" t="s">
        <v>85</v>
      </c>
      <c r="G18" s="15" t="s">
        <v>105</v>
      </c>
      <c r="H18" s="61"/>
      <c r="I18" s="61"/>
      <c r="J18" s="16"/>
      <c r="K18" s="177"/>
      <c r="L18" s="177" t="str">
        <f t="shared" si="0"/>
        <v>0,00</v>
      </c>
      <c r="M18" s="177"/>
      <c r="N18" s="170">
        <f t="shared" si="1"/>
        <v>0</v>
      </c>
    </row>
    <row r="19" spans="1:14" ht="45">
      <c r="A19" s="87" t="s">
        <v>21</v>
      </c>
      <c r="B19" s="199" t="s">
        <v>501</v>
      </c>
      <c r="C19" s="97" t="s">
        <v>134</v>
      </c>
      <c r="D19" s="147" t="s">
        <v>282</v>
      </c>
      <c r="E19" s="85">
        <v>15000</v>
      </c>
      <c r="F19" s="102" t="s">
        <v>85</v>
      </c>
      <c r="G19" s="15" t="s">
        <v>105</v>
      </c>
      <c r="H19" s="61"/>
      <c r="I19" s="61"/>
      <c r="J19" s="16"/>
      <c r="K19" s="177"/>
      <c r="L19" s="177" t="str">
        <f t="shared" si="0"/>
        <v>0,00</v>
      </c>
      <c r="M19" s="177"/>
      <c r="N19" s="170">
        <f t="shared" si="1"/>
        <v>0</v>
      </c>
    </row>
    <row r="20" spans="1:14" s="9" customFormat="1" ht="45">
      <c r="A20" s="87" t="s">
        <v>83</v>
      </c>
      <c r="B20" s="199" t="s">
        <v>501</v>
      </c>
      <c r="C20" s="97" t="s">
        <v>125</v>
      </c>
      <c r="D20" s="183" t="s">
        <v>126</v>
      </c>
      <c r="E20" s="85">
        <v>2000</v>
      </c>
      <c r="F20" s="102" t="s">
        <v>85</v>
      </c>
      <c r="G20" s="15" t="s">
        <v>105</v>
      </c>
      <c r="H20" s="21"/>
      <c r="I20" s="21"/>
      <c r="J20" s="21"/>
      <c r="K20" s="170"/>
      <c r="L20" s="177" t="str">
        <f t="shared" si="0"/>
        <v>0,00</v>
      </c>
      <c r="M20" s="170"/>
      <c r="N20" s="170">
        <f t="shared" si="1"/>
        <v>0</v>
      </c>
    </row>
    <row r="21" spans="1:17" ht="24.75" customHeight="1">
      <c r="A21" s="265"/>
      <c r="B21" s="265"/>
      <c r="C21" s="265"/>
      <c r="D21" s="265"/>
      <c r="E21" s="265"/>
      <c r="F21" s="265"/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</sheetData>
  <sheetProtection/>
  <mergeCells count="3">
    <mergeCell ref="G2:I2"/>
    <mergeCell ref="H6:I6"/>
    <mergeCell ref="A21:F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6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9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SUM(N11:N13)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119</v>
      </c>
      <c r="E10" s="36" t="s">
        <v>112</v>
      </c>
      <c r="F10" s="14"/>
      <c r="G10" s="5" t="str">
        <f>"Nazwa handlowa /
"&amp;C10&amp;" / 
"&amp;D10</f>
        <v>Nazwa handlowa /
Dawka / 
Postać/Opakowanie</v>
      </c>
      <c r="H10" s="5" t="s">
        <v>108</v>
      </c>
      <c r="I10" s="5" t="str">
        <f>B10</f>
        <v>Skład</v>
      </c>
      <c r="J10" s="5" t="s">
        <v>572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3.25" customHeight="1">
      <c r="A11" s="225" t="s">
        <v>3</v>
      </c>
      <c r="B11" s="211" t="s">
        <v>167</v>
      </c>
      <c r="C11" s="211" t="s">
        <v>165</v>
      </c>
      <c r="D11" s="211" t="s">
        <v>166</v>
      </c>
      <c r="E11" s="85">
        <v>1200</v>
      </c>
      <c r="F11" s="86" t="s">
        <v>85</v>
      </c>
      <c r="G11" s="15" t="s">
        <v>105</v>
      </c>
      <c r="H11" s="15"/>
      <c r="I11" s="15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spans="1:14" ht="53.25" customHeight="1">
      <c r="A12" s="225" t="s">
        <v>4</v>
      </c>
      <c r="B12" s="211" t="s">
        <v>167</v>
      </c>
      <c r="C12" s="211" t="s">
        <v>443</v>
      </c>
      <c r="D12" s="211" t="s">
        <v>166</v>
      </c>
      <c r="E12" s="85">
        <v>3300</v>
      </c>
      <c r="F12" s="86" t="s">
        <v>85</v>
      </c>
      <c r="G12" s="15" t="s">
        <v>105</v>
      </c>
      <c r="H12" s="15"/>
      <c r="I12" s="15"/>
      <c r="J12" s="16"/>
      <c r="K12" s="90"/>
      <c r="L12" s="90" t="str">
        <f>IF(K12=0,"0,00",IF(K12&gt;0,ROUND(E12/K12,2)))</f>
        <v>0,00</v>
      </c>
      <c r="M12" s="90"/>
      <c r="N12" s="91">
        <f>ROUND(L12*ROUND(M12,2),2)</f>
        <v>0</v>
      </c>
    </row>
    <row r="13" spans="1:14" ht="71.25" customHeight="1">
      <c r="A13" s="225" t="s">
        <v>5</v>
      </c>
      <c r="B13" s="211" t="s">
        <v>167</v>
      </c>
      <c r="C13" s="211" t="s">
        <v>122</v>
      </c>
      <c r="D13" s="211" t="s">
        <v>166</v>
      </c>
      <c r="E13" s="85">
        <v>1200</v>
      </c>
      <c r="F13" s="87" t="s">
        <v>85</v>
      </c>
      <c r="G13" s="15" t="s">
        <v>105</v>
      </c>
      <c r="H13" s="15"/>
      <c r="I13" s="15"/>
      <c r="J13" s="16"/>
      <c r="K13" s="90"/>
      <c r="L13" s="90" t="str">
        <f>IF(K13=0,"0,00",IF(K13&gt;0,ROUND(E13/K13,2)))</f>
        <v>0,00</v>
      </c>
      <c r="M13" s="90"/>
      <c r="N13" s="91">
        <f>ROUND(L13*ROUND(M13,2),2)</f>
        <v>0</v>
      </c>
    </row>
    <row r="14" spans="1:14" ht="18.75" customHeight="1">
      <c r="A14" s="9"/>
      <c r="B14" s="42"/>
      <c r="C14" s="42"/>
      <c r="D14" s="42"/>
      <c r="E14" s="43"/>
      <c r="F14" s="9"/>
      <c r="G14" s="44"/>
      <c r="H14" s="44"/>
      <c r="I14" s="44"/>
      <c r="J14" s="45"/>
      <c r="K14" s="44"/>
      <c r="L14" s="44"/>
      <c r="M14" s="44"/>
      <c r="N14" s="46"/>
    </row>
    <row r="15" spans="2:12" s="2" customFormat="1" ht="15.75" customHeight="1">
      <c r="B15" s="247" t="s">
        <v>140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</row>
    <row r="16" s="2" customFormat="1" ht="14.25" customHeight="1">
      <c r="E16" s="39"/>
    </row>
    <row r="17" spans="2:6" s="2" customFormat="1" ht="18.75" customHeight="1">
      <c r="B17" s="244"/>
      <c r="C17" s="250"/>
      <c r="D17" s="250"/>
      <c r="E17" s="250"/>
      <c r="F17" s="250"/>
    </row>
    <row r="18" s="2" customFormat="1" ht="15">
      <c r="E18" s="39"/>
    </row>
    <row r="19" s="2" customFormat="1" ht="15">
      <c r="E19" s="39"/>
    </row>
    <row r="20" s="2" customFormat="1" ht="15">
      <c r="E20" s="39"/>
    </row>
    <row r="21" s="2" customFormat="1" ht="15">
      <c r="E21" s="39"/>
    </row>
    <row r="22" s="2" customFormat="1" ht="15">
      <c r="E22" s="39"/>
    </row>
    <row r="23" s="2" customFormat="1" ht="15">
      <c r="E23" s="39"/>
    </row>
    <row r="24" s="2" customFormat="1" ht="15">
      <c r="E24" s="39"/>
    </row>
    <row r="25" s="2" customFormat="1" ht="15">
      <c r="E25" s="39"/>
    </row>
    <row r="26" s="2" customFormat="1" ht="15">
      <c r="E26" s="39"/>
    </row>
    <row r="27" s="2" customFormat="1" ht="15">
      <c r="E27" s="39"/>
    </row>
    <row r="28" s="2" customFormat="1" ht="15">
      <c r="E28" s="39"/>
    </row>
    <row r="29" s="2" customFormat="1" ht="15">
      <c r="E29" s="39"/>
    </row>
    <row r="30" s="2" customFormat="1" ht="15">
      <c r="E30" s="39"/>
    </row>
    <row r="31" s="2" customFormat="1" ht="15">
      <c r="E31" s="39"/>
    </row>
    <row r="32" s="2" customFormat="1" ht="15">
      <c r="E32" s="39"/>
    </row>
    <row r="33" s="2" customFormat="1" ht="15">
      <c r="E33" s="39"/>
    </row>
    <row r="34" ht="15">
      <c r="Q34" s="1"/>
    </row>
    <row r="35" ht="15">
      <c r="Q35" s="1"/>
    </row>
    <row r="36" ht="15">
      <c r="Q36" s="1"/>
    </row>
  </sheetData>
  <sheetProtection/>
  <mergeCells count="4">
    <mergeCell ref="G2:I2"/>
    <mergeCell ref="H6:I6"/>
    <mergeCell ref="B17:F17"/>
    <mergeCell ref="B15:L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4"/>
  <sheetViews>
    <sheetView showGridLines="0" view="pageBreakPreview" zoomScale="80" zoomScaleNormal="80" zoomScaleSheetLayoutView="80" zoomScalePageLayoutView="85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6.25390625" style="1" customWidth="1"/>
    <col min="3" max="3" width="14.75390625" style="1" customWidth="1"/>
    <col min="4" max="4" width="26.2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29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SUM(N11:N12)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576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s="4" customFormat="1" ht="98.25" customHeight="1">
      <c r="A11" s="121" t="s">
        <v>3</v>
      </c>
      <c r="B11" s="200" t="s">
        <v>502</v>
      </c>
      <c r="C11" s="106" t="s">
        <v>372</v>
      </c>
      <c r="D11" s="147" t="s">
        <v>373</v>
      </c>
      <c r="E11" s="85">
        <v>25000</v>
      </c>
      <c r="F11" s="166" t="s">
        <v>85</v>
      </c>
      <c r="G11" s="92" t="s">
        <v>105</v>
      </c>
      <c r="H11" s="167"/>
      <c r="I11" s="167"/>
      <c r="J11" s="168"/>
      <c r="K11" s="124"/>
      <c r="L11" s="124" t="str">
        <f>IF(K11=0,"0,00",IF(K11&gt;0,ROUND(E11/K11,2)))</f>
        <v>0,00</v>
      </c>
      <c r="M11" s="124"/>
      <c r="N11" s="125">
        <f>ROUND(L11*ROUND(M11,2),2)</f>
        <v>0</v>
      </c>
    </row>
    <row r="12" spans="1:14" ht="87" customHeight="1">
      <c r="A12" s="92" t="s">
        <v>4</v>
      </c>
      <c r="B12" s="200" t="s">
        <v>502</v>
      </c>
      <c r="C12" s="106" t="s">
        <v>374</v>
      </c>
      <c r="D12" s="147" t="s">
        <v>373</v>
      </c>
      <c r="E12" s="85">
        <v>66000</v>
      </c>
      <c r="F12" s="86" t="s">
        <v>85</v>
      </c>
      <c r="G12" s="92" t="s">
        <v>105</v>
      </c>
      <c r="H12" s="93"/>
      <c r="I12" s="93"/>
      <c r="J12" s="169"/>
      <c r="K12" s="90"/>
      <c r="L12" s="90" t="str">
        <f>IF(K12=0,"0,00",IF(K12&gt;0,ROUND(E12/K12,2)))</f>
        <v>0,00</v>
      </c>
      <c r="M12" s="90"/>
      <c r="N12" s="91">
        <f>ROUND(L12*ROUND(M12,2),2)</f>
        <v>0</v>
      </c>
    </row>
    <row r="13" ht="15">
      <c r="Q13" s="1"/>
    </row>
    <row r="14" spans="2:17" ht="24" customHeight="1">
      <c r="B14" s="247" t="s">
        <v>138</v>
      </c>
      <c r="C14" s="247"/>
      <c r="D14" s="247"/>
      <c r="E14" s="247"/>
      <c r="F14" s="247"/>
      <c r="G14" s="247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</sheetData>
  <sheetProtection/>
  <mergeCells count="3">
    <mergeCell ref="G2:I2"/>
    <mergeCell ref="H6:I6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7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4.375" style="1" customWidth="1"/>
    <col min="10" max="10" width="16.2539062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30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576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s="4" customFormat="1" ht="73.5" customHeight="1">
      <c r="A11" s="92" t="s">
        <v>244</v>
      </c>
      <c r="B11" s="88" t="s">
        <v>375</v>
      </c>
      <c r="C11" s="88" t="s">
        <v>376</v>
      </c>
      <c r="D11" s="88" t="s">
        <v>132</v>
      </c>
      <c r="E11" s="103">
        <v>100</v>
      </c>
      <c r="F11" s="92" t="s">
        <v>85</v>
      </c>
      <c r="G11" s="89" t="s">
        <v>105</v>
      </c>
      <c r="H11" s="5"/>
      <c r="I11" s="5"/>
      <c r="J11" s="59"/>
      <c r="K11" s="170"/>
      <c r="L11" s="177" t="str">
        <f>IF(K11=0,"0,00",IF(K11&gt;0,ROUND(E11/K11,2)))</f>
        <v>0,00</v>
      </c>
      <c r="M11" s="170"/>
      <c r="N11" s="170">
        <f>ROUND(L11*ROUND(M11,2),2)</f>
        <v>0</v>
      </c>
    </row>
    <row r="12" ht="15">
      <c r="Q12" s="1"/>
    </row>
    <row r="13" spans="2:17" ht="15">
      <c r="B13" s="247"/>
      <c r="C13" s="247"/>
      <c r="D13" s="247"/>
      <c r="E13" s="247"/>
      <c r="F13" s="247"/>
      <c r="G13" s="247"/>
      <c r="Q13" s="1"/>
    </row>
    <row r="14" spans="2:17" ht="15" customHeight="1"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Q14" s="1"/>
    </row>
    <row r="15" spans="11:17" ht="15">
      <c r="K15" s="58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</sheetData>
  <sheetProtection/>
  <mergeCells count="4">
    <mergeCell ref="G2:I2"/>
    <mergeCell ref="H6:I6"/>
    <mergeCell ref="B13:G13"/>
    <mergeCell ref="B14:K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9.00390625" style="1" customWidth="1"/>
    <col min="3" max="3" width="20.875" style="1" customWidth="1"/>
    <col min="4" max="4" width="23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75390625" style="1" customWidth="1"/>
    <col min="10" max="10" width="18.0039062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31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SUM(N11:N13)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576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1" customHeight="1">
      <c r="A11" s="92" t="s">
        <v>3</v>
      </c>
      <c r="B11" s="184" t="s">
        <v>377</v>
      </c>
      <c r="C11" s="88" t="s">
        <v>378</v>
      </c>
      <c r="D11" s="88" t="s">
        <v>379</v>
      </c>
      <c r="E11" s="85">
        <v>180</v>
      </c>
      <c r="F11" s="92" t="s">
        <v>85</v>
      </c>
      <c r="G11" s="89" t="s">
        <v>105</v>
      </c>
      <c r="H11" s="61"/>
      <c r="I11" s="61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spans="1:14" ht="51" customHeight="1">
      <c r="A12" s="92" t="s">
        <v>4</v>
      </c>
      <c r="B12" s="195" t="s">
        <v>380</v>
      </c>
      <c r="C12" s="84" t="s">
        <v>381</v>
      </c>
      <c r="D12" s="84" t="s">
        <v>382</v>
      </c>
      <c r="E12" s="85">
        <v>500</v>
      </c>
      <c r="F12" s="92" t="s">
        <v>85</v>
      </c>
      <c r="G12" s="89" t="s">
        <v>105</v>
      </c>
      <c r="H12" s="61"/>
      <c r="I12" s="61"/>
      <c r="J12" s="16"/>
      <c r="K12" s="90"/>
      <c r="L12" s="90" t="str">
        <f>IF(K12=0,"0,00",IF(K12&gt;0,ROUND(E12/K12,2)))</f>
        <v>0,00</v>
      </c>
      <c r="M12" s="90"/>
      <c r="N12" s="91">
        <f>ROUND(L12*ROUND(M12,2),2)</f>
        <v>0</v>
      </c>
    </row>
    <row r="13" spans="1:17" ht="74.25" customHeight="1">
      <c r="A13" s="92" t="s">
        <v>5</v>
      </c>
      <c r="B13" s="195" t="s">
        <v>344</v>
      </c>
      <c r="C13" s="84" t="s">
        <v>345</v>
      </c>
      <c r="D13" s="84" t="s">
        <v>346</v>
      </c>
      <c r="E13" s="128">
        <v>60</v>
      </c>
      <c r="F13" s="92" t="s">
        <v>85</v>
      </c>
      <c r="G13" s="89" t="s">
        <v>105</v>
      </c>
      <c r="H13" s="21"/>
      <c r="I13" s="21"/>
      <c r="J13" s="21"/>
      <c r="K13" s="90"/>
      <c r="L13" s="90" t="str">
        <f>IF(K13=0,"0,00",IF(K13&gt;0,ROUND(E13/K13,2)))</f>
        <v>0,00</v>
      </c>
      <c r="M13" s="90"/>
      <c r="N13" s="91">
        <f>ROUND(L13*ROUND(M13,2),2)</f>
        <v>0</v>
      </c>
      <c r="Q13" s="1"/>
    </row>
    <row r="14" spans="2:17" ht="23.25" customHeight="1">
      <c r="B14" s="247"/>
      <c r="C14" s="247"/>
      <c r="D14" s="247"/>
      <c r="E14" s="247"/>
      <c r="F14" s="247"/>
      <c r="G14" s="247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</sheetData>
  <sheetProtection/>
  <mergeCells count="3">
    <mergeCell ref="G2:I2"/>
    <mergeCell ref="H6:I6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6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9.125" style="1" customWidth="1"/>
    <col min="4" max="4" width="23.625" style="1" customWidth="1"/>
    <col min="5" max="5" width="10.625" style="23" customWidth="1"/>
    <col min="6" max="6" width="12.875" style="1" customWidth="1"/>
    <col min="7" max="7" width="27.25390625" style="1" customWidth="1"/>
    <col min="8" max="8" width="23.75390625" style="1" customWidth="1"/>
    <col min="9" max="9" width="15.125" style="1" customWidth="1"/>
    <col min="10" max="10" width="18.37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32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9.7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576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s="4" customFormat="1" ht="69.75" customHeight="1">
      <c r="A11" s="92" t="s">
        <v>244</v>
      </c>
      <c r="B11" s="82" t="s">
        <v>505</v>
      </c>
      <c r="C11" s="82" t="s">
        <v>383</v>
      </c>
      <c r="D11" s="82" t="s">
        <v>384</v>
      </c>
      <c r="E11" s="85">
        <v>15000</v>
      </c>
      <c r="F11" s="92" t="s">
        <v>85</v>
      </c>
      <c r="G11" s="89" t="s">
        <v>105</v>
      </c>
      <c r="H11" s="59"/>
      <c r="I11" s="5"/>
      <c r="J11" s="40"/>
      <c r="K11" s="170"/>
      <c r="L11" s="177" t="str">
        <f>IF(K11=0,"0,00",IF(K11&gt;0,ROUND(E11/K11,2)))</f>
        <v>0,00</v>
      </c>
      <c r="M11" s="170"/>
      <c r="N11" s="170">
        <f>ROUND(L11*ROUND(M11,2),2)</f>
        <v>0</v>
      </c>
    </row>
    <row r="12" spans="1:17" ht="15">
      <c r="A12" s="50"/>
      <c r="B12" s="51"/>
      <c r="C12" s="51"/>
      <c r="D12" s="51"/>
      <c r="E12" s="52"/>
      <c r="F12" s="50"/>
      <c r="G12" s="53"/>
      <c r="H12" s="53"/>
      <c r="I12" s="53"/>
      <c r="J12" s="54"/>
      <c r="K12" s="53"/>
      <c r="L12" s="53"/>
      <c r="M12" s="53"/>
      <c r="N12" s="55"/>
      <c r="Q12" s="1"/>
    </row>
    <row r="13" spans="1:17" ht="20.25" customHeight="1">
      <c r="A13" s="9"/>
      <c r="B13" s="247"/>
      <c r="C13" s="247"/>
      <c r="D13" s="247"/>
      <c r="E13" s="247"/>
      <c r="F13" s="247"/>
      <c r="G13" s="247"/>
      <c r="H13" s="44"/>
      <c r="I13" s="44"/>
      <c r="J13" s="45"/>
      <c r="K13" s="44"/>
      <c r="L13" s="44"/>
      <c r="M13" s="44"/>
      <c r="N13" s="46"/>
      <c r="Q13" s="1"/>
    </row>
    <row r="14" spans="2:17" ht="15">
      <c r="B14" s="2"/>
      <c r="Q14" s="1"/>
    </row>
    <row r="15" spans="2:17" ht="15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8.75390625" style="1" customWidth="1"/>
    <col min="4" max="4" width="25.125" style="1" customWidth="1"/>
    <col min="5" max="5" width="10.625" style="23" customWidth="1"/>
    <col min="6" max="6" width="8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33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SUM(N11:N12)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3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144</v>
      </c>
      <c r="I10" s="5" t="str">
        <f>B10</f>
        <v>Skład</v>
      </c>
      <c r="J10" s="5" t="s">
        <v>576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49.5" customHeight="1">
      <c r="A11" s="121" t="s">
        <v>3</v>
      </c>
      <c r="B11" s="174" t="s">
        <v>506</v>
      </c>
      <c r="C11" s="174" t="s">
        <v>385</v>
      </c>
      <c r="D11" s="174" t="s">
        <v>386</v>
      </c>
      <c r="E11" s="111">
        <v>400</v>
      </c>
      <c r="F11" s="173" t="s">
        <v>85</v>
      </c>
      <c r="G11" s="123" t="s">
        <v>105</v>
      </c>
      <c r="H11" s="73"/>
      <c r="I11" s="73"/>
      <c r="J11" s="49"/>
      <c r="K11" s="171"/>
      <c r="L11" s="171" t="str">
        <f>IF(K11=0,"0,00",IF(K11&gt;0,ROUND(E11/K11,2)))</f>
        <v>0,00</v>
      </c>
      <c r="M11" s="171"/>
      <c r="N11" s="172">
        <f>ROUND(L11*ROUND(M11,2),2)</f>
        <v>0</v>
      </c>
    </row>
    <row r="12" spans="1:14" ht="49.5" customHeight="1">
      <c r="A12" s="92" t="s">
        <v>4</v>
      </c>
      <c r="B12" s="95" t="s">
        <v>506</v>
      </c>
      <c r="C12" s="95" t="s">
        <v>387</v>
      </c>
      <c r="D12" s="95" t="s">
        <v>386</v>
      </c>
      <c r="E12" s="103">
        <v>200</v>
      </c>
      <c r="F12" s="92" t="s">
        <v>85</v>
      </c>
      <c r="G12" s="89" t="s">
        <v>105</v>
      </c>
      <c r="H12" s="176"/>
      <c r="I12" s="176"/>
      <c r="J12" s="16"/>
      <c r="K12" s="177"/>
      <c r="L12" s="177" t="str">
        <f>IF(K12=0,"0,00",IF(K12&gt;0,ROUND(E12/K12,2)))</f>
        <v>0,00</v>
      </c>
      <c r="M12" s="177"/>
      <c r="N12" s="170">
        <f>ROUND(L12*ROUND(M12,2),2)</f>
        <v>0</v>
      </c>
    </row>
    <row r="13" spans="1:14" ht="17.25" customHeight="1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30" customHeight="1">
      <c r="A14" s="266" t="s">
        <v>138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8"/>
    </row>
    <row r="15" spans="1:17" ht="15">
      <c r="A15" s="9"/>
      <c r="B15" s="42"/>
      <c r="C15" s="42"/>
      <c r="D15" s="42"/>
      <c r="E15" s="43"/>
      <c r="F15" s="9"/>
      <c r="G15" s="44"/>
      <c r="H15" s="44"/>
      <c r="I15" s="44"/>
      <c r="J15" s="45"/>
      <c r="K15" s="44"/>
      <c r="L15" s="44"/>
      <c r="M15" s="44"/>
      <c r="N15" s="46"/>
      <c r="Q15" s="1"/>
    </row>
    <row r="16" spans="1:17" ht="15">
      <c r="A16" s="9"/>
      <c r="B16" s="42"/>
      <c r="C16" s="42"/>
      <c r="D16" s="42"/>
      <c r="E16" s="43"/>
      <c r="F16" s="9"/>
      <c r="G16" s="44"/>
      <c r="H16" s="44"/>
      <c r="I16" s="44"/>
      <c r="J16" s="45"/>
      <c r="K16" s="44"/>
      <c r="L16" s="44"/>
      <c r="M16" s="44"/>
      <c r="N16" s="46"/>
      <c r="Q16" s="1"/>
    </row>
    <row r="17" spans="1:17" ht="15">
      <c r="A17" s="9"/>
      <c r="B17" s="42"/>
      <c r="C17" s="42"/>
      <c r="D17" s="42"/>
      <c r="E17" s="43"/>
      <c r="F17" s="9"/>
      <c r="G17" s="44"/>
      <c r="H17" s="44"/>
      <c r="I17" s="44"/>
      <c r="J17" s="45"/>
      <c r="K17" s="44"/>
      <c r="L17" s="44"/>
      <c r="M17" s="44"/>
      <c r="N17" s="46"/>
      <c r="Q17" s="1"/>
    </row>
    <row r="18" spans="1:17" ht="15">
      <c r="A18" s="9"/>
      <c r="B18" s="42"/>
      <c r="C18" s="42"/>
      <c r="D18" s="42"/>
      <c r="E18" s="43"/>
      <c r="F18" s="9"/>
      <c r="G18" s="44"/>
      <c r="H18" s="44"/>
      <c r="I18" s="44"/>
      <c r="J18" s="45"/>
      <c r="K18" s="44"/>
      <c r="L18" s="44"/>
      <c r="M18" s="44"/>
      <c r="N18" s="46"/>
      <c r="Q18" s="1"/>
    </row>
    <row r="19" spans="1:17" ht="15">
      <c r="A19" s="9"/>
      <c r="B19" s="42"/>
      <c r="C19" s="42"/>
      <c r="D19" s="42"/>
      <c r="E19" s="43"/>
      <c r="F19" s="57"/>
      <c r="G19" s="44"/>
      <c r="H19" s="44"/>
      <c r="I19" s="44"/>
      <c r="J19" s="45"/>
      <c r="K19" s="44"/>
      <c r="L19" s="44"/>
      <c r="M19" s="44"/>
      <c r="N19" s="46"/>
      <c r="Q19" s="1"/>
    </row>
    <row r="20" spans="1:17" ht="15.75" customHeight="1">
      <c r="A20" s="9"/>
      <c r="B20" s="42"/>
      <c r="C20" s="42"/>
      <c r="D20" s="42"/>
      <c r="E20" s="43"/>
      <c r="F20" s="9"/>
      <c r="G20" s="44"/>
      <c r="H20" s="44"/>
      <c r="I20" s="44"/>
      <c r="J20" s="45"/>
      <c r="K20" s="44"/>
      <c r="L20" s="44"/>
      <c r="M20" s="44"/>
      <c r="N20" s="46"/>
      <c r="Q20" s="1"/>
    </row>
    <row r="21" spans="1:17" ht="15">
      <c r="A21" s="9"/>
      <c r="B21" s="42"/>
      <c r="C21" s="42"/>
      <c r="D21" s="42"/>
      <c r="E21" s="43"/>
      <c r="F21" s="9"/>
      <c r="G21" s="44"/>
      <c r="H21" s="44"/>
      <c r="I21" s="44"/>
      <c r="J21" s="45"/>
      <c r="K21" s="44"/>
      <c r="L21" s="44"/>
      <c r="M21" s="44"/>
      <c r="N21" s="46"/>
      <c r="Q21" s="1"/>
    </row>
    <row r="22" spans="1:17" ht="15">
      <c r="A22" s="9"/>
      <c r="B22" s="42"/>
      <c r="C22" s="42"/>
      <c r="D22" s="42"/>
      <c r="E22" s="43"/>
      <c r="F22" s="9"/>
      <c r="G22" s="44"/>
      <c r="H22" s="44"/>
      <c r="I22" s="44"/>
      <c r="J22" s="45"/>
      <c r="K22" s="44"/>
      <c r="L22" s="44"/>
      <c r="M22" s="44"/>
      <c r="N22" s="46"/>
      <c r="Q22" s="1"/>
    </row>
    <row r="23" spans="1:17" ht="15">
      <c r="A23" s="9"/>
      <c r="B23" s="42"/>
      <c r="C23" s="42"/>
      <c r="D23" s="42"/>
      <c r="E23" s="43"/>
      <c r="F23" s="9"/>
      <c r="G23" s="44"/>
      <c r="H23" s="44"/>
      <c r="I23" s="44"/>
      <c r="J23" s="45"/>
      <c r="K23" s="44"/>
      <c r="L23" s="44"/>
      <c r="M23" s="44"/>
      <c r="N23" s="46"/>
      <c r="Q23" s="1"/>
    </row>
    <row r="24" spans="1:17" ht="15">
      <c r="A24" s="9"/>
      <c r="B24" s="42"/>
      <c r="C24" s="42"/>
      <c r="D24" s="42"/>
      <c r="E24" s="43"/>
      <c r="F24" s="9"/>
      <c r="G24" s="44"/>
      <c r="H24" s="44"/>
      <c r="I24" s="44"/>
      <c r="J24" s="45"/>
      <c r="K24" s="44"/>
      <c r="L24" s="44"/>
      <c r="M24" s="44"/>
      <c r="N24" s="46"/>
      <c r="Q24" s="1"/>
    </row>
    <row r="25" spans="1:17" ht="15">
      <c r="A25" s="9"/>
      <c r="B25" s="42"/>
      <c r="C25" s="42"/>
      <c r="D25" s="42"/>
      <c r="E25" s="43"/>
      <c r="F25" s="9"/>
      <c r="G25" s="44"/>
      <c r="H25" s="44"/>
      <c r="I25" s="44"/>
      <c r="J25" s="45"/>
      <c r="K25" s="44"/>
      <c r="L25" s="44"/>
      <c r="M25" s="44"/>
      <c r="N25" s="46"/>
      <c r="Q25" s="1"/>
    </row>
    <row r="26" spans="1:17" ht="15">
      <c r="A26" s="9"/>
      <c r="B26" s="42"/>
      <c r="C26" s="42"/>
      <c r="D26" s="42"/>
      <c r="E26" s="43"/>
      <c r="F26" s="9"/>
      <c r="G26" s="44"/>
      <c r="H26" s="44"/>
      <c r="I26" s="44"/>
      <c r="J26" s="45"/>
      <c r="K26" s="44"/>
      <c r="L26" s="44"/>
      <c r="M26" s="44"/>
      <c r="N26" s="46"/>
      <c r="Q26" s="1"/>
    </row>
    <row r="27" spans="1:17" ht="15">
      <c r="A27" s="9"/>
      <c r="B27" s="42"/>
      <c r="C27" s="42"/>
      <c r="D27" s="42"/>
      <c r="E27" s="43"/>
      <c r="F27" s="9"/>
      <c r="G27" s="44"/>
      <c r="H27" s="44"/>
      <c r="I27" s="44"/>
      <c r="J27" s="45"/>
      <c r="K27" s="44"/>
      <c r="L27" s="44"/>
      <c r="M27" s="44"/>
      <c r="N27" s="46"/>
      <c r="Q27" s="1"/>
    </row>
    <row r="28" spans="1:17" ht="15" customHeight="1">
      <c r="A28" s="9"/>
      <c r="B28" s="42"/>
      <c r="C28" s="42"/>
      <c r="D28" s="42"/>
      <c r="E28" s="43"/>
      <c r="F28" s="9"/>
      <c r="G28" s="44"/>
      <c r="H28" s="44"/>
      <c r="I28" s="44"/>
      <c r="J28" s="45"/>
      <c r="K28" s="44"/>
      <c r="L28" s="44"/>
      <c r="M28" s="44"/>
      <c r="N28" s="46"/>
      <c r="Q28" s="1"/>
    </row>
    <row r="29" spans="1:17" ht="15.75" customHeight="1">
      <c r="A29" s="9"/>
      <c r="B29" s="42"/>
      <c r="C29" s="42"/>
      <c r="D29" s="42"/>
      <c r="E29" s="43"/>
      <c r="F29" s="9"/>
      <c r="G29" s="44"/>
      <c r="H29" s="44"/>
      <c r="I29" s="44"/>
      <c r="J29" s="45"/>
      <c r="K29" s="44"/>
      <c r="L29" s="44"/>
      <c r="M29" s="44"/>
      <c r="N29" s="46"/>
      <c r="Q29" s="1"/>
    </row>
    <row r="30" spans="1:17" ht="15">
      <c r="A30" s="9"/>
      <c r="B30" s="42"/>
      <c r="C30" s="42"/>
      <c r="D30" s="42"/>
      <c r="E30" s="43"/>
      <c r="F30" s="9"/>
      <c r="G30" s="44"/>
      <c r="H30" s="44"/>
      <c r="I30" s="44"/>
      <c r="J30" s="45"/>
      <c r="K30" s="44"/>
      <c r="L30" s="44"/>
      <c r="M30" s="44"/>
      <c r="N30" s="46"/>
      <c r="Q30" s="1"/>
    </row>
    <row r="31" spans="1:17" ht="15">
      <c r="A31" s="9"/>
      <c r="B31" s="42"/>
      <c r="C31" s="42"/>
      <c r="D31" s="42"/>
      <c r="E31" s="43"/>
      <c r="F31" s="9"/>
      <c r="G31" s="44"/>
      <c r="H31" s="44"/>
      <c r="I31" s="44"/>
      <c r="J31" s="45"/>
      <c r="K31" s="44"/>
      <c r="L31" s="44"/>
      <c r="M31" s="44"/>
      <c r="N31" s="46"/>
      <c r="Q31" s="1"/>
    </row>
    <row r="32" spans="1:17" ht="15">
      <c r="A32" s="9"/>
      <c r="B32" s="42"/>
      <c r="C32" s="42"/>
      <c r="D32" s="42"/>
      <c r="E32" s="43"/>
      <c r="F32" s="9"/>
      <c r="G32" s="44"/>
      <c r="H32" s="44"/>
      <c r="I32" s="44"/>
      <c r="J32" s="45"/>
      <c r="K32" s="44"/>
      <c r="L32" s="44"/>
      <c r="M32" s="44"/>
      <c r="N32" s="46"/>
      <c r="Q32" s="1"/>
    </row>
    <row r="33" spans="1:17" ht="15">
      <c r="A33" s="9"/>
      <c r="B33" s="42"/>
      <c r="C33" s="42"/>
      <c r="D33" s="42"/>
      <c r="E33" s="43"/>
      <c r="F33" s="9"/>
      <c r="G33" s="44"/>
      <c r="H33" s="44"/>
      <c r="I33" s="44"/>
      <c r="J33" s="45"/>
      <c r="K33" s="44"/>
      <c r="L33" s="44"/>
      <c r="M33" s="44"/>
      <c r="N33" s="46"/>
      <c r="Q33" s="1"/>
    </row>
    <row r="34" spans="1:17" ht="15">
      <c r="A34" s="9"/>
      <c r="B34" s="42"/>
      <c r="C34" s="42"/>
      <c r="D34" s="42"/>
      <c r="E34" s="43"/>
      <c r="F34" s="9"/>
      <c r="G34" s="44"/>
      <c r="H34" s="44"/>
      <c r="I34" s="44"/>
      <c r="J34" s="45"/>
      <c r="K34" s="44"/>
      <c r="L34" s="44"/>
      <c r="M34" s="44"/>
      <c r="N34" s="46"/>
      <c r="Q34" s="1"/>
    </row>
    <row r="35" spans="1:17" ht="15">
      <c r="A35" s="9"/>
      <c r="B35" s="42"/>
      <c r="C35" s="42"/>
      <c r="D35" s="42"/>
      <c r="E35" s="43"/>
      <c r="F35" s="9"/>
      <c r="G35" s="44"/>
      <c r="H35" s="44"/>
      <c r="I35" s="44"/>
      <c r="J35" s="45"/>
      <c r="K35" s="44"/>
      <c r="L35" s="44"/>
      <c r="M35" s="44"/>
      <c r="N35" s="46"/>
      <c r="Q35" s="1"/>
    </row>
    <row r="36" spans="1:17" ht="15">
      <c r="A36" s="9"/>
      <c r="B36" s="42"/>
      <c r="C36" s="42"/>
      <c r="D36" s="42"/>
      <c r="E36" s="43"/>
      <c r="F36" s="9"/>
      <c r="G36" s="44"/>
      <c r="H36" s="44"/>
      <c r="I36" s="44"/>
      <c r="J36" s="45"/>
      <c r="K36" s="44"/>
      <c r="L36" s="44"/>
      <c r="M36" s="44"/>
      <c r="N36" s="46"/>
      <c r="Q36" s="1"/>
    </row>
    <row r="37" spans="1:17" ht="15">
      <c r="A37" s="9"/>
      <c r="B37" s="42"/>
      <c r="C37" s="42"/>
      <c r="D37" s="42"/>
      <c r="E37" s="43"/>
      <c r="F37" s="9"/>
      <c r="G37" s="44"/>
      <c r="H37" s="44"/>
      <c r="I37" s="44"/>
      <c r="J37" s="45"/>
      <c r="K37" s="44"/>
      <c r="L37" s="44"/>
      <c r="M37" s="44"/>
      <c r="N37" s="46"/>
      <c r="Q37" s="1"/>
    </row>
    <row r="38" spans="1:17" ht="15">
      <c r="A38" s="9"/>
      <c r="B38" s="42"/>
      <c r="C38" s="42"/>
      <c r="D38" s="42"/>
      <c r="E38" s="43"/>
      <c r="F38" s="9"/>
      <c r="G38" s="44"/>
      <c r="H38" s="44"/>
      <c r="I38" s="44"/>
      <c r="J38" s="45"/>
      <c r="K38" s="44"/>
      <c r="L38" s="44"/>
      <c r="M38" s="44"/>
      <c r="N38" s="46"/>
      <c r="Q38" s="1"/>
    </row>
    <row r="39" spans="1:17" ht="15">
      <c r="A39" s="9"/>
      <c r="B39" s="42"/>
      <c r="C39" s="42"/>
      <c r="D39" s="42"/>
      <c r="E39" s="43"/>
      <c r="F39" s="9"/>
      <c r="G39" s="44"/>
      <c r="H39" s="44"/>
      <c r="I39" s="44"/>
      <c r="J39" s="45"/>
      <c r="K39" s="44"/>
      <c r="L39" s="44"/>
      <c r="M39" s="44"/>
      <c r="N39" s="46"/>
      <c r="Q39" s="1"/>
    </row>
    <row r="40" spans="1:17" ht="15">
      <c r="A40" s="9"/>
      <c r="B40" s="42"/>
      <c r="C40" s="42"/>
      <c r="D40" s="42"/>
      <c r="E40" s="43"/>
      <c r="F40" s="9"/>
      <c r="G40" s="44"/>
      <c r="H40" s="44"/>
      <c r="I40" s="44"/>
      <c r="J40" s="45"/>
      <c r="K40" s="44"/>
      <c r="L40" s="44"/>
      <c r="M40" s="44"/>
      <c r="N40" s="46"/>
      <c r="Q40" s="1"/>
    </row>
    <row r="41" spans="1:17" ht="15.75" customHeight="1">
      <c r="A41" s="9"/>
      <c r="B41" s="42"/>
      <c r="C41" s="42"/>
      <c r="D41" s="42"/>
      <c r="E41" s="43"/>
      <c r="F41" s="9"/>
      <c r="G41" s="44"/>
      <c r="H41" s="44"/>
      <c r="I41" s="44"/>
      <c r="J41" s="45"/>
      <c r="K41" s="44"/>
      <c r="L41" s="44"/>
      <c r="M41" s="44"/>
      <c r="N41" s="46"/>
      <c r="Q41" s="1"/>
    </row>
    <row r="42" spans="1:17" ht="15">
      <c r="A42" s="9"/>
      <c r="B42" s="42"/>
      <c r="C42" s="42"/>
      <c r="D42" s="42"/>
      <c r="E42" s="43"/>
      <c r="F42" s="9"/>
      <c r="G42" s="44"/>
      <c r="H42" s="44"/>
      <c r="I42" s="44"/>
      <c r="J42" s="45"/>
      <c r="K42" s="44"/>
      <c r="L42" s="44"/>
      <c r="M42" s="44"/>
      <c r="N42" s="46"/>
      <c r="Q42" s="1"/>
    </row>
    <row r="43" spans="1:17" ht="15">
      <c r="A43" s="9"/>
      <c r="B43" s="42"/>
      <c r="C43" s="42"/>
      <c r="D43" s="42"/>
      <c r="E43" s="43"/>
      <c r="F43" s="9"/>
      <c r="G43" s="44"/>
      <c r="H43" s="44"/>
      <c r="I43" s="44"/>
      <c r="J43" s="45"/>
      <c r="K43" s="44"/>
      <c r="L43" s="44"/>
      <c r="M43" s="44"/>
      <c r="N43" s="46"/>
      <c r="Q43" s="1"/>
    </row>
    <row r="44" spans="1:17" ht="15">
      <c r="A44" s="9"/>
      <c r="B44" s="42"/>
      <c r="C44" s="42"/>
      <c r="D44" s="42"/>
      <c r="E44" s="43"/>
      <c r="F44" s="9"/>
      <c r="G44" s="44"/>
      <c r="H44" s="44"/>
      <c r="I44" s="44"/>
      <c r="J44" s="45"/>
      <c r="K44" s="44"/>
      <c r="L44" s="44"/>
      <c r="M44" s="44"/>
      <c r="N44" s="46"/>
      <c r="Q44" s="1"/>
    </row>
    <row r="45" spans="1:17" ht="15">
      <c r="A45" s="9"/>
      <c r="B45" s="42"/>
      <c r="C45" s="42"/>
      <c r="D45" s="42"/>
      <c r="E45" s="43"/>
      <c r="F45" s="9"/>
      <c r="G45" s="44"/>
      <c r="H45" s="44"/>
      <c r="I45" s="44"/>
      <c r="J45" s="45"/>
      <c r="K45" s="44"/>
      <c r="L45" s="44"/>
      <c r="M45" s="44"/>
      <c r="N45" s="46"/>
      <c r="Q45" s="1"/>
    </row>
    <row r="46" spans="1:17" ht="15">
      <c r="A46" s="9"/>
      <c r="B46" s="42"/>
      <c r="C46" s="42"/>
      <c r="D46" s="42"/>
      <c r="E46" s="43"/>
      <c r="F46" s="9"/>
      <c r="G46" s="44"/>
      <c r="H46" s="44"/>
      <c r="I46" s="44"/>
      <c r="J46" s="45"/>
      <c r="K46" s="44"/>
      <c r="L46" s="44"/>
      <c r="M46" s="44"/>
      <c r="N46" s="46"/>
      <c r="Q46" s="1"/>
    </row>
    <row r="47" spans="1:17" ht="15">
      <c r="A47" s="9"/>
      <c r="B47" s="42"/>
      <c r="C47" s="42"/>
      <c r="D47" s="42"/>
      <c r="E47" s="43"/>
      <c r="F47" s="9"/>
      <c r="G47" s="44"/>
      <c r="H47" s="44"/>
      <c r="I47" s="44"/>
      <c r="J47" s="45"/>
      <c r="K47" s="44"/>
      <c r="L47" s="44"/>
      <c r="M47" s="44"/>
      <c r="N47" s="46"/>
      <c r="Q47" s="1"/>
    </row>
    <row r="48" spans="1:17" ht="15">
      <c r="A48" s="9"/>
      <c r="B48" s="42"/>
      <c r="C48" s="42"/>
      <c r="D48" s="42"/>
      <c r="E48" s="43"/>
      <c r="F48" s="9"/>
      <c r="G48" s="44"/>
      <c r="H48" s="44"/>
      <c r="I48" s="44"/>
      <c r="J48" s="45"/>
      <c r="K48" s="44"/>
      <c r="L48" s="44"/>
      <c r="M48" s="44"/>
      <c r="N48" s="46"/>
      <c r="Q48" s="1"/>
    </row>
    <row r="49" spans="1:17" ht="15.75" customHeight="1">
      <c r="A49" s="9"/>
      <c r="B49" s="42"/>
      <c r="C49" s="42"/>
      <c r="D49" s="42"/>
      <c r="E49" s="43"/>
      <c r="F49" s="9"/>
      <c r="G49" s="44"/>
      <c r="H49" s="44"/>
      <c r="I49" s="44"/>
      <c r="J49" s="45"/>
      <c r="K49" s="44"/>
      <c r="L49" s="44"/>
      <c r="M49" s="44"/>
      <c r="N49" s="46"/>
      <c r="Q49" s="1"/>
    </row>
    <row r="50" spans="1:17" ht="15">
      <c r="A50" s="9"/>
      <c r="B50" s="42"/>
      <c r="C50" s="42"/>
      <c r="D50" s="42"/>
      <c r="E50" s="43"/>
      <c r="F50" s="9"/>
      <c r="G50" s="44"/>
      <c r="H50" s="44"/>
      <c r="I50" s="44"/>
      <c r="J50" s="45"/>
      <c r="K50" s="44"/>
      <c r="L50" s="44"/>
      <c r="M50" s="44"/>
      <c r="N50" s="46"/>
      <c r="Q50" s="1"/>
    </row>
    <row r="51" spans="1:17" ht="15">
      <c r="A51" s="9"/>
      <c r="B51" s="42"/>
      <c r="C51" s="42"/>
      <c r="D51" s="42"/>
      <c r="E51" s="43"/>
      <c r="F51" s="9"/>
      <c r="G51" s="44"/>
      <c r="H51" s="44"/>
      <c r="I51" s="44"/>
      <c r="J51" s="45"/>
      <c r="K51" s="44"/>
      <c r="L51" s="44"/>
      <c r="M51" s="44"/>
      <c r="N51" s="46"/>
      <c r="Q51" s="1"/>
    </row>
    <row r="52" spans="1:17" ht="15">
      <c r="A52" s="9"/>
      <c r="B52" s="42"/>
      <c r="C52" s="42"/>
      <c r="D52" s="42"/>
      <c r="E52" s="43"/>
      <c r="F52" s="9"/>
      <c r="G52" s="44"/>
      <c r="H52" s="44"/>
      <c r="I52" s="44"/>
      <c r="J52" s="45"/>
      <c r="K52" s="44"/>
      <c r="L52" s="44"/>
      <c r="M52" s="44"/>
      <c r="N52" s="46"/>
      <c r="Q52" s="1"/>
    </row>
    <row r="53" spans="1:17" ht="15">
      <c r="A53" s="9"/>
      <c r="B53" s="42"/>
      <c r="C53" s="42"/>
      <c r="D53" s="42"/>
      <c r="E53" s="43"/>
      <c r="F53" s="9"/>
      <c r="G53" s="44"/>
      <c r="H53" s="44"/>
      <c r="I53" s="44"/>
      <c r="J53" s="45"/>
      <c r="K53" s="44"/>
      <c r="L53" s="44"/>
      <c r="M53" s="44"/>
      <c r="N53" s="46"/>
      <c r="Q53" s="1"/>
    </row>
    <row r="54" spans="1:17" ht="15">
      <c r="A54" s="9"/>
      <c r="B54" s="42"/>
      <c r="C54" s="42"/>
      <c r="D54" s="42"/>
      <c r="E54" s="43"/>
      <c r="F54" s="9"/>
      <c r="G54" s="44"/>
      <c r="H54" s="44"/>
      <c r="I54" s="44"/>
      <c r="J54" s="45"/>
      <c r="K54" s="44"/>
      <c r="L54" s="44"/>
      <c r="M54" s="44"/>
      <c r="N54" s="46"/>
      <c r="Q54" s="1"/>
    </row>
    <row r="55" spans="1:17" ht="15">
      <c r="A55" s="9"/>
      <c r="B55" s="42"/>
      <c r="C55" s="42"/>
      <c r="D55" s="42"/>
      <c r="E55" s="43"/>
      <c r="F55" s="9"/>
      <c r="G55" s="44"/>
      <c r="H55" s="44"/>
      <c r="I55" s="44"/>
      <c r="J55" s="45"/>
      <c r="K55" s="44"/>
      <c r="L55" s="44"/>
      <c r="M55" s="44"/>
      <c r="N55" s="46"/>
      <c r="Q55" s="1"/>
    </row>
    <row r="56" spans="1:17" ht="15">
      <c r="A56" s="9"/>
      <c r="B56" s="42"/>
      <c r="C56" s="42"/>
      <c r="D56" s="42"/>
      <c r="E56" s="43"/>
      <c r="F56" s="9"/>
      <c r="G56" s="44"/>
      <c r="H56" s="44"/>
      <c r="I56" s="44"/>
      <c r="J56" s="45"/>
      <c r="K56" s="44"/>
      <c r="L56" s="44"/>
      <c r="M56" s="44"/>
      <c r="N56" s="46"/>
      <c r="Q56" s="1"/>
    </row>
    <row r="57" spans="1:17" ht="15">
      <c r="A57" s="9"/>
      <c r="B57" s="42"/>
      <c r="C57" s="42"/>
      <c r="D57" s="42"/>
      <c r="E57" s="43"/>
      <c r="F57" s="9"/>
      <c r="G57" s="44"/>
      <c r="H57" s="44"/>
      <c r="I57" s="44"/>
      <c r="J57" s="45"/>
      <c r="K57" s="44"/>
      <c r="L57" s="44"/>
      <c r="M57" s="44"/>
      <c r="N57" s="46"/>
      <c r="Q57" s="1"/>
    </row>
    <row r="58" spans="1:17" ht="15" customHeight="1">
      <c r="A58" s="9"/>
      <c r="B58" s="42"/>
      <c r="C58" s="42"/>
      <c r="D58" s="42"/>
      <c r="E58" s="43"/>
      <c r="F58" s="9"/>
      <c r="G58" s="44"/>
      <c r="H58" s="44"/>
      <c r="I58" s="44"/>
      <c r="J58" s="45"/>
      <c r="K58" s="44"/>
      <c r="L58" s="44"/>
      <c r="M58" s="44"/>
      <c r="N58" s="46"/>
      <c r="Q58" s="1"/>
    </row>
    <row r="59" spans="1:17" ht="15.75" customHeight="1">
      <c r="A59" s="9"/>
      <c r="B59" s="42"/>
      <c r="C59" s="42"/>
      <c r="D59" s="42"/>
      <c r="E59" s="43"/>
      <c r="F59" s="9"/>
      <c r="G59" s="44"/>
      <c r="H59" s="44"/>
      <c r="I59" s="44"/>
      <c r="J59" s="45"/>
      <c r="K59" s="44"/>
      <c r="L59" s="44"/>
      <c r="M59" s="44"/>
      <c r="N59" s="46"/>
      <c r="Q59" s="1"/>
    </row>
    <row r="60" ht="15">
      <c r="Q60" s="1"/>
    </row>
    <row r="61" ht="15">
      <c r="Q61" s="1"/>
    </row>
    <row r="62" spans="2:17" ht="15">
      <c r="B62" s="2"/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</sheetData>
  <sheetProtection/>
  <mergeCells count="3">
    <mergeCell ref="G2:I2"/>
    <mergeCell ref="H6:I6"/>
    <mergeCell ref="A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0" workbookViewId="0" topLeftCell="A16">
      <selection activeCell="G23" sqref="G23"/>
    </sheetView>
  </sheetViews>
  <sheetFormatPr defaultColWidth="9.00390625" defaultRowHeight="12.75"/>
  <cols>
    <col min="1" max="1" width="5.125" style="1" customWidth="1"/>
    <col min="2" max="2" width="27.375" style="1" customWidth="1"/>
    <col min="3" max="3" width="20.875" style="1" customWidth="1"/>
    <col min="4" max="4" width="33.875" style="1" customWidth="1"/>
    <col min="5" max="5" width="10.625" style="23" customWidth="1"/>
    <col min="6" max="6" width="10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34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SUM(N11:N21)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117</v>
      </c>
      <c r="E10" s="36" t="s">
        <v>112</v>
      </c>
      <c r="F10" s="14"/>
      <c r="G10" s="5" t="str">
        <f>"Nazwa handlowa /
"&amp;C10&amp;" / 
"&amp;D10</f>
        <v>Nazwa handlowa /
Dawka / 
Postać/ Opakowanie</v>
      </c>
      <c r="H10" s="5" t="s">
        <v>144</v>
      </c>
      <c r="I10" s="5" t="str">
        <f>B10</f>
        <v>Skład</v>
      </c>
      <c r="J10" s="5" t="s">
        <v>576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67.5" customHeight="1">
      <c r="A11" s="121" t="s">
        <v>3</v>
      </c>
      <c r="B11" s="82" t="s">
        <v>389</v>
      </c>
      <c r="C11" s="82" t="s">
        <v>390</v>
      </c>
      <c r="D11" s="183" t="s">
        <v>391</v>
      </c>
      <c r="E11" s="85">
        <v>800</v>
      </c>
      <c r="F11" s="173" t="s">
        <v>85</v>
      </c>
      <c r="G11" s="123" t="s">
        <v>105</v>
      </c>
      <c r="H11" s="72"/>
      <c r="I11" s="72"/>
      <c r="J11" s="49"/>
      <c r="K11" s="171"/>
      <c r="L11" s="171" t="str">
        <f>IF(K11=0,"0,00",IF(K11&gt;0,ROUND(E11/K11,2)))</f>
        <v>0,00</v>
      </c>
      <c r="M11" s="171"/>
      <c r="N11" s="172">
        <f>ROUND(L11*ROUND(M11,2),2)</f>
        <v>0</v>
      </c>
    </row>
    <row r="12" spans="1:14" ht="67.5" customHeight="1">
      <c r="A12" s="121" t="s">
        <v>4</v>
      </c>
      <c r="B12" s="97" t="s">
        <v>392</v>
      </c>
      <c r="C12" s="97" t="s">
        <v>393</v>
      </c>
      <c r="D12" s="147" t="s">
        <v>394</v>
      </c>
      <c r="E12" s="85">
        <v>2160</v>
      </c>
      <c r="F12" s="173" t="s">
        <v>85</v>
      </c>
      <c r="G12" s="123" t="s">
        <v>105</v>
      </c>
      <c r="H12" s="72"/>
      <c r="I12" s="72"/>
      <c r="J12" s="49"/>
      <c r="K12" s="171"/>
      <c r="L12" s="171" t="str">
        <f aca="true" t="shared" si="0" ref="L12:L21">IF(K12=0,"0,00",IF(K12&gt;0,ROUND(E12/K12,2)))</f>
        <v>0,00</v>
      </c>
      <c r="M12" s="171"/>
      <c r="N12" s="172">
        <f aca="true" t="shared" si="1" ref="N12:N21">ROUND(L12*ROUND(M12,2),2)</f>
        <v>0</v>
      </c>
    </row>
    <row r="13" spans="1:14" ht="67.5" customHeight="1">
      <c r="A13" s="121" t="s">
        <v>5</v>
      </c>
      <c r="B13" s="181" t="s">
        <v>507</v>
      </c>
      <c r="C13" s="181" t="s">
        <v>395</v>
      </c>
      <c r="D13" s="148" t="s">
        <v>396</v>
      </c>
      <c r="E13" s="103">
        <v>40</v>
      </c>
      <c r="F13" s="173" t="s">
        <v>85</v>
      </c>
      <c r="G13" s="123" t="s">
        <v>105</v>
      </c>
      <c r="H13" s="72"/>
      <c r="I13" s="72"/>
      <c r="J13" s="49"/>
      <c r="K13" s="171"/>
      <c r="L13" s="171" t="str">
        <f t="shared" si="0"/>
        <v>0,00</v>
      </c>
      <c r="M13" s="171"/>
      <c r="N13" s="172">
        <f t="shared" si="1"/>
        <v>0</v>
      </c>
    </row>
    <row r="14" spans="1:14" ht="67.5" customHeight="1">
      <c r="A14" s="121" t="s">
        <v>6</v>
      </c>
      <c r="B14" s="181" t="s">
        <v>507</v>
      </c>
      <c r="C14" s="181" t="s">
        <v>397</v>
      </c>
      <c r="D14" s="148" t="s">
        <v>396</v>
      </c>
      <c r="E14" s="103">
        <v>100</v>
      </c>
      <c r="F14" s="173" t="s">
        <v>85</v>
      </c>
      <c r="G14" s="123" t="s">
        <v>105</v>
      </c>
      <c r="H14" s="72"/>
      <c r="I14" s="72"/>
      <c r="J14" s="49"/>
      <c r="K14" s="171"/>
      <c r="L14" s="171" t="str">
        <f t="shared" si="0"/>
        <v>0,00</v>
      </c>
      <c r="M14" s="171"/>
      <c r="N14" s="172">
        <f t="shared" si="1"/>
        <v>0</v>
      </c>
    </row>
    <row r="15" spans="1:14" ht="67.5" customHeight="1">
      <c r="A15" s="121" t="s">
        <v>56</v>
      </c>
      <c r="B15" s="181" t="s">
        <v>508</v>
      </c>
      <c r="C15" s="181" t="s">
        <v>398</v>
      </c>
      <c r="D15" s="148" t="s">
        <v>129</v>
      </c>
      <c r="E15" s="103">
        <v>180</v>
      </c>
      <c r="F15" s="173" t="s">
        <v>85</v>
      </c>
      <c r="G15" s="123" t="s">
        <v>105</v>
      </c>
      <c r="H15" s="72"/>
      <c r="I15" s="72"/>
      <c r="J15" s="49"/>
      <c r="K15" s="171"/>
      <c r="L15" s="171" t="str">
        <f t="shared" si="0"/>
        <v>0,00</v>
      </c>
      <c r="M15" s="171"/>
      <c r="N15" s="172">
        <f t="shared" si="1"/>
        <v>0</v>
      </c>
    </row>
    <row r="16" spans="1:14" ht="67.5" customHeight="1">
      <c r="A16" s="121" t="s">
        <v>84</v>
      </c>
      <c r="B16" s="181" t="s">
        <v>508</v>
      </c>
      <c r="C16" s="181" t="s">
        <v>399</v>
      </c>
      <c r="D16" s="148" t="s">
        <v>129</v>
      </c>
      <c r="E16" s="103">
        <v>180</v>
      </c>
      <c r="F16" s="173" t="s">
        <v>85</v>
      </c>
      <c r="G16" s="123" t="s">
        <v>105</v>
      </c>
      <c r="H16" s="72"/>
      <c r="I16" s="72"/>
      <c r="J16" s="49"/>
      <c r="K16" s="171"/>
      <c r="L16" s="171" t="str">
        <f t="shared" si="0"/>
        <v>0,00</v>
      </c>
      <c r="M16" s="171"/>
      <c r="N16" s="172">
        <f t="shared" si="1"/>
        <v>0</v>
      </c>
    </row>
    <row r="17" spans="1:14" ht="67.5" customHeight="1">
      <c r="A17" s="121" t="s">
        <v>7</v>
      </c>
      <c r="B17" s="82" t="s">
        <v>400</v>
      </c>
      <c r="C17" s="82" t="s">
        <v>401</v>
      </c>
      <c r="D17" s="183" t="s">
        <v>402</v>
      </c>
      <c r="E17" s="85">
        <v>360</v>
      </c>
      <c r="F17" s="173" t="s">
        <v>85</v>
      </c>
      <c r="G17" s="123" t="s">
        <v>105</v>
      </c>
      <c r="H17" s="72"/>
      <c r="I17" s="72"/>
      <c r="J17" s="49"/>
      <c r="K17" s="171"/>
      <c r="L17" s="171" t="str">
        <f t="shared" si="0"/>
        <v>0,00</v>
      </c>
      <c r="M17" s="171"/>
      <c r="N17" s="172">
        <f t="shared" si="1"/>
        <v>0</v>
      </c>
    </row>
    <row r="18" spans="1:14" ht="67.5" customHeight="1">
      <c r="A18" s="121" t="s">
        <v>8</v>
      </c>
      <c r="B18" s="88" t="s">
        <v>509</v>
      </c>
      <c r="C18" s="182" t="s">
        <v>127</v>
      </c>
      <c r="D18" s="184" t="s">
        <v>403</v>
      </c>
      <c r="E18" s="103">
        <v>300</v>
      </c>
      <c r="F18" s="173" t="s">
        <v>85</v>
      </c>
      <c r="G18" s="123" t="s">
        <v>105</v>
      </c>
      <c r="H18" s="72"/>
      <c r="I18" s="72"/>
      <c r="J18" s="49"/>
      <c r="K18" s="171"/>
      <c r="L18" s="171" t="str">
        <f t="shared" si="0"/>
        <v>0,00</v>
      </c>
      <c r="M18" s="171"/>
      <c r="N18" s="172">
        <f t="shared" si="1"/>
        <v>0</v>
      </c>
    </row>
    <row r="19" spans="1:14" ht="67.5" customHeight="1">
      <c r="A19" s="121" t="s">
        <v>21</v>
      </c>
      <c r="B19" s="88" t="s">
        <v>509</v>
      </c>
      <c r="C19" s="182" t="s">
        <v>151</v>
      </c>
      <c r="D19" s="184" t="s">
        <v>403</v>
      </c>
      <c r="E19" s="103">
        <v>300</v>
      </c>
      <c r="F19" s="173" t="s">
        <v>85</v>
      </c>
      <c r="G19" s="123" t="s">
        <v>105</v>
      </c>
      <c r="H19" s="72"/>
      <c r="I19" s="72"/>
      <c r="J19" s="49"/>
      <c r="K19" s="171"/>
      <c r="L19" s="171" t="str">
        <f t="shared" si="0"/>
        <v>0,00</v>
      </c>
      <c r="M19" s="171"/>
      <c r="N19" s="172">
        <f t="shared" si="1"/>
        <v>0</v>
      </c>
    </row>
    <row r="20" spans="1:14" ht="71.25" customHeight="1">
      <c r="A20" s="121" t="s">
        <v>83</v>
      </c>
      <c r="B20" s="88" t="s">
        <v>509</v>
      </c>
      <c r="C20" s="82" t="s">
        <v>135</v>
      </c>
      <c r="D20" s="183" t="s">
        <v>404</v>
      </c>
      <c r="E20" s="85">
        <v>27000</v>
      </c>
      <c r="F20" s="173" t="s">
        <v>85</v>
      </c>
      <c r="G20" s="123" t="s">
        <v>105</v>
      </c>
      <c r="H20" s="72"/>
      <c r="I20" s="72"/>
      <c r="J20" s="49"/>
      <c r="K20" s="171"/>
      <c r="L20" s="171" t="str">
        <f t="shared" si="0"/>
        <v>0,00</v>
      </c>
      <c r="M20" s="171"/>
      <c r="N20" s="172">
        <f t="shared" si="1"/>
        <v>0</v>
      </c>
    </row>
    <row r="21" spans="1:17" ht="64.5" customHeight="1">
      <c r="A21" s="92" t="s">
        <v>1</v>
      </c>
      <c r="B21" s="88" t="s">
        <v>509</v>
      </c>
      <c r="C21" s="181" t="s">
        <v>151</v>
      </c>
      <c r="D21" s="148" t="s">
        <v>405</v>
      </c>
      <c r="E21" s="103">
        <v>3000</v>
      </c>
      <c r="F21" s="92" t="s">
        <v>85</v>
      </c>
      <c r="G21" s="89" t="s">
        <v>105</v>
      </c>
      <c r="H21" s="15"/>
      <c r="I21" s="15"/>
      <c r="J21" s="178"/>
      <c r="K21" s="177"/>
      <c r="L21" s="177" t="str">
        <f t="shared" si="0"/>
        <v>0,00</v>
      </c>
      <c r="M21" s="177"/>
      <c r="N21" s="170">
        <f t="shared" si="1"/>
        <v>0</v>
      </c>
      <c r="Q21" s="1"/>
    </row>
    <row r="22" spans="1:17" ht="15">
      <c r="A22" s="175"/>
      <c r="B22" s="42"/>
      <c r="C22" s="42"/>
      <c r="D22" s="42"/>
      <c r="E22" s="43"/>
      <c r="F22" s="9"/>
      <c r="G22" s="44"/>
      <c r="H22" s="44"/>
      <c r="I22" s="44"/>
      <c r="J22" s="179"/>
      <c r="K22" s="44"/>
      <c r="L22" s="44"/>
      <c r="M22" s="44"/>
      <c r="N22" s="46"/>
      <c r="Q22" s="1"/>
    </row>
    <row r="23" spans="1:17" ht="15">
      <c r="A23" s="175"/>
      <c r="B23" s="79" t="s">
        <v>510</v>
      </c>
      <c r="C23" s="79"/>
      <c r="D23" s="79"/>
      <c r="E23" s="118"/>
      <c r="F23" s="27"/>
      <c r="G23" s="228"/>
      <c r="H23" s="119"/>
      <c r="I23" s="44"/>
      <c r="J23" s="179"/>
      <c r="K23" s="44"/>
      <c r="L23" s="44"/>
      <c r="M23" s="44"/>
      <c r="N23" s="46"/>
      <c r="Q23" s="1"/>
    </row>
    <row r="24" spans="1:17" ht="18" customHeight="1">
      <c r="A24" s="9"/>
      <c r="B24" s="256" t="s">
        <v>511</v>
      </c>
      <c r="C24" s="256"/>
      <c r="D24" s="256"/>
      <c r="E24" s="76"/>
      <c r="F24" s="76"/>
      <c r="G24" s="76"/>
      <c r="H24" s="76"/>
      <c r="I24" s="76"/>
      <c r="J24" s="76"/>
      <c r="K24" s="76"/>
      <c r="L24" s="44"/>
      <c r="M24" s="44"/>
      <c r="N24" s="46"/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</sheetData>
  <sheetProtection/>
  <mergeCells count="3">
    <mergeCell ref="G2:I2"/>
    <mergeCell ref="H6:I6"/>
    <mergeCell ref="B24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9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3" width="20.875" style="1" customWidth="1"/>
    <col min="4" max="4" width="24.00390625" style="1" customWidth="1"/>
    <col min="5" max="5" width="10.625" style="23" customWidth="1"/>
    <col min="6" max="6" width="15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35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117</v>
      </c>
      <c r="E10" s="36" t="s">
        <v>112</v>
      </c>
      <c r="F10" s="14"/>
      <c r="G10" s="5" t="str">
        <f>"Nazwa handlowa /
"&amp;C10&amp;" / 
"&amp;D10</f>
        <v>Nazwa handlowa /
Dawka / 
Postać/ Opakowanie</v>
      </c>
      <c r="H10" s="5" t="s">
        <v>108</v>
      </c>
      <c r="I10" s="5" t="str">
        <f>B10</f>
        <v>Skład</v>
      </c>
      <c r="J10" s="5" t="s">
        <v>573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2.5" customHeight="1">
      <c r="A11" s="21" t="s">
        <v>3</v>
      </c>
      <c r="B11" s="82" t="s">
        <v>512</v>
      </c>
      <c r="C11" s="82" t="s">
        <v>513</v>
      </c>
      <c r="D11" s="82" t="s">
        <v>142</v>
      </c>
      <c r="E11" s="103">
        <v>18000</v>
      </c>
      <c r="F11" s="102" t="s">
        <v>85</v>
      </c>
      <c r="G11" s="15" t="s">
        <v>105</v>
      </c>
      <c r="H11" s="61"/>
      <c r="I11" s="61"/>
      <c r="J11" s="16"/>
      <c r="K11" s="177"/>
      <c r="L11" s="177" t="str">
        <f>IF(K11=0,"0,00",IF(K11&gt;0,ROUND(E11/K11,2)))</f>
        <v>0,00</v>
      </c>
      <c r="M11" s="177"/>
      <c r="N11" s="170">
        <f>ROUND(L11*ROUND(M11,2),2)</f>
        <v>0</v>
      </c>
    </row>
    <row r="12" ht="15">
      <c r="Q12" s="1"/>
    </row>
    <row r="13" spans="2:17" ht="22.5" customHeight="1">
      <c r="B13" s="247"/>
      <c r="C13" s="247"/>
      <c r="D13" s="247"/>
      <c r="E13" s="247"/>
      <c r="F13" s="247"/>
      <c r="G13" s="24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1"/>
  <sheetViews>
    <sheetView showGridLines="0" view="pageBreakPreview" zoomScale="80" zoomScaleNormal="80" zoomScaleSheetLayoutView="80" zoomScalePageLayoutView="80" workbookViewId="0" topLeftCell="A2">
      <selection activeCell="J10" sqref="J10"/>
    </sheetView>
  </sheetViews>
  <sheetFormatPr defaultColWidth="9.00390625" defaultRowHeight="12.75"/>
  <cols>
    <col min="1" max="1" width="5.125" style="1" customWidth="1"/>
    <col min="2" max="2" width="22.75390625" style="1" customWidth="1"/>
    <col min="3" max="3" width="23.375" style="1" customWidth="1"/>
    <col min="4" max="4" width="23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2" width="20.75390625" style="1" customWidth="1"/>
    <col min="13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36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SUM(N11:N12)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2" customHeight="1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 hidden="1">
      <c r="B9" s="4"/>
      <c r="Q9" s="1"/>
    </row>
    <row r="10" spans="1:17" ht="66" customHeight="1">
      <c r="A10" s="5" t="s">
        <v>82</v>
      </c>
      <c r="B10" s="5" t="s">
        <v>16</v>
      </c>
      <c r="C10" s="5" t="s">
        <v>17</v>
      </c>
      <c r="D10" s="5" t="s">
        <v>117</v>
      </c>
      <c r="E10" s="74" t="s">
        <v>112</v>
      </c>
      <c r="F10" s="14"/>
      <c r="G10" s="5" t="str">
        <f>"Nazwa handlowa /
"&amp;C10&amp;" / 
"&amp;D10</f>
        <v>Nazwa handlowa /
Dawka / 
Postać/ Opakowanie</v>
      </c>
      <c r="H10" s="5" t="s">
        <v>108</v>
      </c>
      <c r="I10" s="5" t="str">
        <f>B10</f>
        <v>Skład</v>
      </c>
      <c r="J10" s="5" t="s">
        <v>576</v>
      </c>
      <c r="K10" s="5" t="s">
        <v>53</v>
      </c>
      <c r="L10" s="5" t="s">
        <v>54</v>
      </c>
      <c r="M10" s="5" t="s">
        <v>55</v>
      </c>
      <c r="N10" s="5" t="s">
        <v>18</v>
      </c>
      <c r="Q10" s="1"/>
    </row>
    <row r="11" spans="1:17" ht="49.5" customHeight="1">
      <c r="A11" s="121" t="s">
        <v>244</v>
      </c>
      <c r="B11" s="82" t="s">
        <v>514</v>
      </c>
      <c r="C11" s="97" t="s">
        <v>515</v>
      </c>
      <c r="D11" s="97" t="s">
        <v>516</v>
      </c>
      <c r="E11" s="85">
        <v>72000</v>
      </c>
      <c r="F11" s="122" t="s">
        <v>333</v>
      </c>
      <c r="G11" s="47" t="s">
        <v>105</v>
      </c>
      <c r="H11" s="78"/>
      <c r="I11" s="78"/>
      <c r="J11" s="78"/>
      <c r="K11" s="172"/>
      <c r="L11" s="172" t="str">
        <f>IF(K11=0,"0,00",IF(K11&gt;0,ROUND(E11/K11,2)))</f>
        <v>0,00</v>
      </c>
      <c r="M11" s="172"/>
      <c r="N11" s="170">
        <f>ROUND(L11*ROUND(M11,2),2)</f>
        <v>0</v>
      </c>
      <c r="Q11" s="1"/>
    </row>
    <row r="12" spans="1:17" ht="49.5" customHeight="1">
      <c r="A12" s="121" t="s">
        <v>164</v>
      </c>
      <c r="B12" s="95" t="s">
        <v>514</v>
      </c>
      <c r="C12" s="127" t="s">
        <v>517</v>
      </c>
      <c r="D12" s="97" t="s">
        <v>516</v>
      </c>
      <c r="E12" s="85">
        <v>15000</v>
      </c>
      <c r="F12" s="122" t="s">
        <v>333</v>
      </c>
      <c r="G12" s="47" t="s">
        <v>105</v>
      </c>
      <c r="H12" s="78"/>
      <c r="I12" s="78"/>
      <c r="J12" s="78"/>
      <c r="K12" s="172"/>
      <c r="L12" s="172" t="str">
        <f>IF(K12=0,"0,00",IF(K12&gt;0,ROUND(E12/K12,2)))</f>
        <v>0,00</v>
      </c>
      <c r="M12" s="172"/>
      <c r="N12" s="170">
        <f>ROUND(L12*ROUND(M12,2),2)</f>
        <v>0</v>
      </c>
      <c r="Q12" s="1"/>
    </row>
    <row r="13" spans="1:17" ht="38.25" customHeight="1">
      <c r="A13" s="185"/>
      <c r="B13" s="269" t="s">
        <v>138</v>
      </c>
      <c r="C13" s="269"/>
      <c r="D13" s="269"/>
      <c r="E13" s="269"/>
      <c r="F13" s="269"/>
      <c r="G13" s="269"/>
      <c r="H13" s="186"/>
      <c r="I13" s="186"/>
      <c r="J13" s="186"/>
      <c r="K13" s="186"/>
      <c r="L13" s="186"/>
      <c r="M13" s="186"/>
      <c r="N13" s="18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Normal="80" zoomScaleSheetLayoutView="80" zoomScalePageLayoutView="80" workbookViewId="0" topLeftCell="A1">
      <selection activeCell="J11" sqref="J11"/>
    </sheetView>
  </sheetViews>
  <sheetFormatPr defaultColWidth="9.00390625" defaultRowHeight="12.75"/>
  <cols>
    <col min="1" max="1" width="5.125" style="1" customWidth="1"/>
    <col min="2" max="2" width="26.75390625" style="1" customWidth="1"/>
    <col min="3" max="3" width="35.00390625" style="1" customWidth="1"/>
    <col min="4" max="4" width="17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37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117</v>
      </c>
      <c r="E10" s="36" t="s">
        <v>112</v>
      </c>
      <c r="F10" s="14"/>
      <c r="G10" s="5" t="str">
        <f>"Nazwa handlowa /
"&amp;C10&amp;" / 
"&amp;D10</f>
        <v>Nazwa handlowa /
Dawka / 
Postać/ Opakowanie</v>
      </c>
      <c r="H10" s="5" t="s">
        <v>108</v>
      </c>
      <c r="I10" s="5" t="str">
        <f>B10</f>
        <v>Skład</v>
      </c>
      <c r="J10" s="5" t="s">
        <v>573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77.25" customHeight="1">
      <c r="A11" s="92" t="s">
        <v>3</v>
      </c>
      <c r="B11" s="88" t="s">
        <v>518</v>
      </c>
      <c r="C11" s="88" t="s">
        <v>406</v>
      </c>
      <c r="D11" s="88" t="s">
        <v>407</v>
      </c>
      <c r="E11" s="85">
        <v>7000</v>
      </c>
      <c r="F11" s="102" t="s">
        <v>85</v>
      </c>
      <c r="G11" s="89" t="s">
        <v>105</v>
      </c>
      <c r="H11" s="61"/>
      <c r="I11" s="61"/>
      <c r="J11" s="16"/>
      <c r="K11" s="177"/>
      <c r="L11" s="177" t="str">
        <f>IF(K11=0,"0,00",IF(K11&gt;0,ROUND(E11/K11,2)))</f>
        <v>0,00</v>
      </c>
      <c r="M11" s="177"/>
      <c r="N11" s="170">
        <f>ROUND(L11*ROUND(M11,2),2)</f>
        <v>0</v>
      </c>
    </row>
    <row r="12" spans="1:14" ht="18.75" customHeight="1">
      <c r="A12" s="175"/>
      <c r="B12" s="188"/>
      <c r="C12" s="188"/>
      <c r="D12" s="188"/>
      <c r="E12" s="189"/>
      <c r="F12" s="175"/>
      <c r="G12" s="190"/>
      <c r="H12" s="77"/>
      <c r="I12" s="77"/>
      <c r="J12" s="45"/>
      <c r="K12" s="191"/>
      <c r="L12" s="191"/>
      <c r="M12" s="191"/>
      <c r="N12" s="192"/>
    </row>
    <row r="13" spans="1:17" ht="15">
      <c r="A13" s="9"/>
      <c r="B13" s="270" t="s">
        <v>519</v>
      </c>
      <c r="C13" s="270"/>
      <c r="D13" s="270"/>
      <c r="E13" s="270"/>
      <c r="F13" s="270"/>
      <c r="Q13" s="1"/>
    </row>
    <row r="14" spans="1:17" ht="24.75" customHeight="1">
      <c r="A14" s="9"/>
      <c r="B14" s="247"/>
      <c r="C14" s="247"/>
      <c r="D14" s="247"/>
      <c r="E14" s="247"/>
      <c r="F14" s="247"/>
      <c r="G14" s="247"/>
      <c r="H14" s="247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</sheetData>
  <sheetProtection/>
  <mergeCells count="4">
    <mergeCell ref="G2:I2"/>
    <mergeCell ref="H6:I6"/>
    <mergeCell ref="B14:H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9"/>
  <sheetViews>
    <sheetView showGridLines="0" view="pageBreakPreview" zoomScale="80" zoomScaleNormal="80" zoomScaleSheetLayoutView="80" zoomScalePageLayoutView="80" workbookViewId="0" topLeftCell="A1">
      <selection activeCell="I11" sqref="I11"/>
    </sheetView>
  </sheetViews>
  <sheetFormatPr defaultColWidth="9.00390625" defaultRowHeight="12.75"/>
  <cols>
    <col min="1" max="1" width="5.125" style="1" customWidth="1"/>
    <col min="2" max="2" width="40.375" style="1" customWidth="1"/>
    <col min="3" max="3" width="17.875" style="1" customWidth="1"/>
    <col min="4" max="4" width="20.25390625" style="1" customWidth="1"/>
    <col min="5" max="5" width="9.125" style="23" customWidth="1"/>
    <col min="6" max="6" width="9.3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38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568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87" customHeight="1">
      <c r="A11" s="92" t="s">
        <v>3</v>
      </c>
      <c r="B11" s="183" t="s">
        <v>520</v>
      </c>
      <c r="C11" s="193" t="s">
        <v>408</v>
      </c>
      <c r="D11" s="193" t="s">
        <v>409</v>
      </c>
      <c r="E11" s="85">
        <v>2000</v>
      </c>
      <c r="F11" s="102" t="s">
        <v>85</v>
      </c>
      <c r="G11" s="89" t="s">
        <v>105</v>
      </c>
      <c r="H11" s="61"/>
      <c r="I11" s="61"/>
      <c r="J11" s="16"/>
      <c r="K11" s="177"/>
      <c r="L11" s="177" t="str">
        <f>IF(K11=0,"0,00",IF(K11&gt;0,ROUND(E11/K11,2)))</f>
        <v>0,00</v>
      </c>
      <c r="M11" s="177"/>
      <c r="N11" s="170">
        <f>ROUND(L11*ROUND(M11,2),2)</f>
        <v>0</v>
      </c>
    </row>
    <row r="12" ht="15">
      <c r="Q12" s="1"/>
    </row>
    <row r="13" spans="2:17" ht="21.75" customHeight="1">
      <c r="B13" s="247" t="s">
        <v>521</v>
      </c>
      <c r="C13" s="247"/>
      <c r="D13" s="247"/>
      <c r="E13" s="247"/>
      <c r="F13" s="247"/>
      <c r="G13" s="247"/>
      <c r="H13" s="24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8"/>
  <sheetViews>
    <sheetView showGridLines="0" view="pageBreakPreview" zoomScale="80" zoomScaleNormal="80" zoomScaleSheetLayoutView="80" zoomScalePageLayoutView="85" workbookViewId="0" topLeftCell="A1">
      <selection activeCell="H11" sqref="H11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4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573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78.75" customHeight="1">
      <c r="A11" s="92" t="s">
        <v>3</v>
      </c>
      <c r="B11" s="88" t="s">
        <v>168</v>
      </c>
      <c r="C11" s="88" t="s">
        <v>148</v>
      </c>
      <c r="D11" s="184" t="s">
        <v>445</v>
      </c>
      <c r="E11" s="85">
        <v>1500</v>
      </c>
      <c r="F11" s="86" t="s">
        <v>85</v>
      </c>
      <c r="G11" s="89" t="s">
        <v>105</v>
      </c>
      <c r="H11" s="61"/>
      <c r="I11" s="61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ht="15">
      <c r="Q12" s="1"/>
    </row>
    <row r="13" spans="2:17" ht="15.75" customHeight="1">
      <c r="B13" s="244"/>
      <c r="C13" s="250"/>
      <c r="D13" s="250"/>
      <c r="E13" s="250"/>
      <c r="F13" s="250"/>
      <c r="Q13" s="1"/>
    </row>
    <row r="14" spans="2:17" ht="15" customHeight="1">
      <c r="B14" s="251"/>
      <c r="C14" s="251"/>
      <c r="D14" s="251"/>
      <c r="E14" s="251"/>
      <c r="F14" s="251"/>
      <c r="Q14" s="1"/>
    </row>
    <row r="15" spans="2:17" ht="19.5" customHeight="1">
      <c r="B15" s="247"/>
      <c r="C15" s="247"/>
      <c r="D15" s="247"/>
      <c r="E15" s="247"/>
      <c r="F15" s="247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</sheetData>
  <sheetProtection/>
  <mergeCells count="5">
    <mergeCell ref="G2:I2"/>
    <mergeCell ref="H6:I6"/>
    <mergeCell ref="B13:F13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view="pageBreakPreview" zoomScale="80" zoomScaleNormal="80" zoomScaleSheetLayoutView="80" zoomScalePageLayoutView="80" workbookViewId="0" topLeftCell="A4">
      <selection activeCell="J10" sqref="J10"/>
    </sheetView>
  </sheetViews>
  <sheetFormatPr defaultColWidth="9.00390625" defaultRowHeight="12.75"/>
  <cols>
    <col min="1" max="1" width="5.125" style="1" customWidth="1"/>
    <col min="2" max="2" width="20.75390625" style="1" customWidth="1"/>
    <col min="3" max="3" width="20.625" style="1" customWidth="1"/>
    <col min="4" max="4" width="32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39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117</v>
      </c>
      <c r="E10" s="36" t="s">
        <v>112</v>
      </c>
      <c r="F10" s="14"/>
      <c r="G10" s="5" t="str">
        <f>"Nazwa handlowa /
"&amp;C10&amp;" / 
"&amp;D10</f>
        <v>Nazwa handlowa /
Dawka / 
Postać/ Opakowanie</v>
      </c>
      <c r="H10" s="5" t="s">
        <v>108</v>
      </c>
      <c r="I10" s="5" t="str">
        <f>B10</f>
        <v>Skład</v>
      </c>
      <c r="J10" s="5" t="s">
        <v>568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70.5" customHeight="1">
      <c r="A11" s="87" t="s">
        <v>3</v>
      </c>
      <c r="B11" s="101" t="s">
        <v>522</v>
      </c>
      <c r="C11" s="95" t="s">
        <v>523</v>
      </c>
      <c r="D11" s="153" t="s">
        <v>524</v>
      </c>
      <c r="E11" s="85">
        <v>300</v>
      </c>
      <c r="F11" s="86" t="s">
        <v>85</v>
      </c>
      <c r="G11" s="89" t="s">
        <v>105</v>
      </c>
      <c r="H11" s="93"/>
      <c r="I11" s="93"/>
      <c r="J11" s="169"/>
      <c r="K11" s="177"/>
      <c r="L11" s="177" t="str">
        <f>IF(K11=0,"0,00",IF(K11&gt;0,ROUND(E11/K11,2)))</f>
        <v>0,00</v>
      </c>
      <c r="M11" s="177"/>
      <c r="N11" s="170">
        <f>ROUND(L11*ROUND(M11,2),2)</f>
        <v>0</v>
      </c>
    </row>
    <row r="12" ht="15">
      <c r="Q12" s="1"/>
    </row>
    <row r="13" spans="2:17" ht="22.5" customHeight="1">
      <c r="B13" s="247" t="s">
        <v>525</v>
      </c>
      <c r="C13" s="247"/>
      <c r="D13" s="247"/>
      <c r="E13" s="247"/>
      <c r="F13" s="247"/>
      <c r="G13" s="24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3"/>
  <sheetViews>
    <sheetView showGridLines="0" view="pageBreakPreview" zoomScale="80" zoomScaleNormal="80" zoomScaleSheetLayoutView="80" zoomScalePageLayoutView="80" workbookViewId="0" topLeftCell="A4">
      <selection activeCell="J10" sqref="J10"/>
    </sheetView>
  </sheetViews>
  <sheetFormatPr defaultColWidth="9.00390625" defaultRowHeight="12.75"/>
  <cols>
    <col min="1" max="1" width="5.125" style="1" customWidth="1"/>
    <col min="2" max="2" width="23.75390625" style="1" customWidth="1"/>
    <col min="3" max="3" width="18.75390625" style="1" customWidth="1"/>
    <col min="4" max="4" width="20.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40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SUM(N11:N13)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117</v>
      </c>
      <c r="E10" s="36" t="s">
        <v>112</v>
      </c>
      <c r="F10" s="14"/>
      <c r="G10" s="5" t="str">
        <f>"Nazwa handlowa /
"&amp;C10&amp;" / 
"&amp;D10</f>
        <v>Nazwa handlowa /
Dawka / 
Postać/ Opakowanie</v>
      </c>
      <c r="H10" s="5" t="s">
        <v>108</v>
      </c>
      <c r="I10" s="5" t="str">
        <f>B10</f>
        <v>Skład</v>
      </c>
      <c r="J10" s="5" t="s">
        <v>568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62.25" customHeight="1">
      <c r="A11" s="122" t="s">
        <v>3</v>
      </c>
      <c r="B11" s="201" t="s">
        <v>526</v>
      </c>
      <c r="C11" s="194" t="s">
        <v>410</v>
      </c>
      <c r="D11" s="194" t="s">
        <v>411</v>
      </c>
      <c r="E11" s="111">
        <v>90</v>
      </c>
      <c r="F11" s="166" t="s">
        <v>85</v>
      </c>
      <c r="G11" s="123" t="s">
        <v>105</v>
      </c>
      <c r="H11" s="72"/>
      <c r="I11" s="72"/>
      <c r="J11" s="49"/>
      <c r="K11" s="171"/>
      <c r="L11" s="171" t="str">
        <f>IF(K11=0,"0,00",IF(K11&gt;0,ROUND(E11/K11,2)))</f>
        <v>0,00</v>
      </c>
      <c r="M11" s="171"/>
      <c r="N11" s="172">
        <f>ROUND(L11*ROUND(M11,2),2)</f>
        <v>0</v>
      </c>
    </row>
    <row r="12" spans="1:14" ht="58.5" customHeight="1">
      <c r="A12" s="122" t="s">
        <v>4</v>
      </c>
      <c r="B12" s="183" t="s">
        <v>527</v>
      </c>
      <c r="C12" s="82" t="s">
        <v>412</v>
      </c>
      <c r="D12" s="82" t="s">
        <v>411</v>
      </c>
      <c r="E12" s="85">
        <v>600</v>
      </c>
      <c r="F12" s="166" t="s">
        <v>85</v>
      </c>
      <c r="G12" s="123" t="s">
        <v>105</v>
      </c>
      <c r="H12" s="72"/>
      <c r="I12" s="72"/>
      <c r="J12" s="49"/>
      <c r="K12" s="171"/>
      <c r="L12" s="171" t="str">
        <f>IF(K12=0,"0,00",IF(K12&gt;0,ROUND(E12/K12,2)))</f>
        <v>0,00</v>
      </c>
      <c r="M12" s="171"/>
      <c r="N12" s="172">
        <f>ROUND(L12*ROUND(M12,2),2)</f>
        <v>0</v>
      </c>
    </row>
    <row r="13" spans="1:14" ht="63" customHeight="1">
      <c r="A13" s="87" t="s">
        <v>5</v>
      </c>
      <c r="B13" s="183" t="s">
        <v>528</v>
      </c>
      <c r="C13" s="82" t="s">
        <v>413</v>
      </c>
      <c r="D13" s="82" t="s">
        <v>303</v>
      </c>
      <c r="E13" s="85">
        <v>80</v>
      </c>
      <c r="F13" s="87" t="s">
        <v>85</v>
      </c>
      <c r="G13" s="89" t="s">
        <v>105</v>
      </c>
      <c r="H13" s="61"/>
      <c r="I13" s="61"/>
      <c r="J13" s="16"/>
      <c r="K13" s="177"/>
      <c r="L13" s="177" t="str">
        <f>IF(K13=0,"0,00",IF(K13&gt;0,ROUND(E13/K13,2)))</f>
        <v>0,00</v>
      </c>
      <c r="M13" s="177"/>
      <c r="N13" s="170">
        <f>ROUND(L13*ROUND(M13,2),2)</f>
        <v>0</v>
      </c>
    </row>
    <row r="14" ht="15">
      <c r="Q14" s="1"/>
    </row>
    <row r="15" spans="2:17" ht="24" customHeight="1">
      <c r="B15" s="247" t="s">
        <v>529</v>
      </c>
      <c r="C15" s="247"/>
      <c r="D15" s="247"/>
      <c r="E15" s="247"/>
      <c r="F15" s="247"/>
      <c r="Q15" s="1"/>
    </row>
    <row r="16" spans="2:17" ht="15">
      <c r="B16" s="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7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1" customWidth="1"/>
    <col min="2" max="2" width="25.125" style="1" customWidth="1"/>
    <col min="3" max="3" width="14.875" style="1" customWidth="1"/>
    <col min="4" max="4" width="16.375" style="1" customWidth="1"/>
    <col min="5" max="5" width="10.25390625" style="23" customWidth="1"/>
    <col min="6" max="6" width="11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41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117</v>
      </c>
      <c r="E10" s="36" t="s">
        <v>112</v>
      </c>
      <c r="F10" s="14"/>
      <c r="G10" s="5" t="str">
        <f>"Nazwa handlowa /
"&amp;C10&amp;" / 
"&amp;D10</f>
        <v>Nazwa handlowa /
Dawka / 
Postać/ Opakowanie</v>
      </c>
      <c r="H10" s="5" t="s">
        <v>108</v>
      </c>
      <c r="I10" s="5" t="str">
        <f>B10</f>
        <v>Skład</v>
      </c>
      <c r="J10" s="5" t="s">
        <v>568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90" customHeight="1">
      <c r="A11" s="87" t="s">
        <v>3</v>
      </c>
      <c r="B11" s="88" t="s">
        <v>530</v>
      </c>
      <c r="C11" s="88" t="s">
        <v>414</v>
      </c>
      <c r="D11" s="84" t="s">
        <v>415</v>
      </c>
      <c r="E11" s="85">
        <v>1000</v>
      </c>
      <c r="F11" s="86" t="s">
        <v>146</v>
      </c>
      <c r="G11" s="89" t="s">
        <v>105</v>
      </c>
      <c r="H11" s="61"/>
      <c r="I11" s="61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ht="15">
      <c r="Q12" s="1"/>
    </row>
    <row r="13" spans="2:17" ht="15">
      <c r="B13" s="247" t="s">
        <v>531</v>
      </c>
      <c r="C13" s="247"/>
      <c r="D13" s="247"/>
      <c r="E13" s="247"/>
      <c r="F13" s="247"/>
      <c r="G13" s="247"/>
      <c r="Q13" s="1"/>
    </row>
    <row r="14" spans="1:17" ht="17.25" customHeight="1">
      <c r="A14" s="247"/>
      <c r="B14" s="247"/>
      <c r="C14" s="247"/>
      <c r="D14" s="247"/>
      <c r="E14" s="247"/>
      <c r="F14" s="247"/>
      <c r="Q14" s="1"/>
    </row>
    <row r="15" spans="2:17" ht="17.25" customHeight="1">
      <c r="B15" s="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</sheetData>
  <sheetProtection/>
  <mergeCells count="4">
    <mergeCell ref="G2:I2"/>
    <mergeCell ref="H6:I6"/>
    <mergeCell ref="A14:F14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7"/>
  <sheetViews>
    <sheetView showGridLines="0" view="pageBreakPreview" zoomScale="80" zoomScaleNormal="80" zoomScaleSheetLayoutView="80" zoomScalePageLayoutView="80" workbookViewId="0" topLeftCell="A3">
      <selection activeCell="J10" sqref="J10"/>
    </sheetView>
  </sheetViews>
  <sheetFormatPr defaultColWidth="9.00390625" defaultRowHeight="12.75"/>
  <cols>
    <col min="1" max="1" width="5.125" style="1" customWidth="1"/>
    <col min="2" max="2" width="31.625" style="1" customWidth="1"/>
    <col min="3" max="3" width="14.00390625" style="1" customWidth="1"/>
    <col min="4" max="4" width="22.125" style="1" customWidth="1"/>
    <col min="5" max="5" width="10.625" style="23" customWidth="1"/>
    <col min="6" max="6" width="9.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42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568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68.25" customHeight="1">
      <c r="A11" s="87" t="s">
        <v>3</v>
      </c>
      <c r="B11" s="82" t="s">
        <v>532</v>
      </c>
      <c r="C11" s="82" t="s">
        <v>533</v>
      </c>
      <c r="D11" s="82" t="s">
        <v>534</v>
      </c>
      <c r="E11" s="85">
        <v>400</v>
      </c>
      <c r="F11" s="86" t="s">
        <v>85</v>
      </c>
      <c r="G11" s="89" t="s">
        <v>105</v>
      </c>
      <c r="H11" s="93"/>
      <c r="I11" s="93"/>
      <c r="J11" s="169"/>
      <c r="K11" s="177"/>
      <c r="L11" s="177" t="str">
        <f>IF(K11=0,"0,00",IF(K11&gt;0,ROUND(E11/K11,2)))</f>
        <v>0,00</v>
      </c>
      <c r="M11" s="177"/>
      <c r="N11" s="170">
        <f>ROUND(L11*ROUND(M11,2),2)</f>
        <v>0</v>
      </c>
    </row>
    <row r="12" spans="1:14" ht="24" customHeight="1">
      <c r="A12" s="134"/>
      <c r="B12" s="202"/>
      <c r="C12" s="202"/>
      <c r="D12" s="202"/>
      <c r="E12" s="189"/>
      <c r="F12" s="134"/>
      <c r="G12" s="190"/>
      <c r="H12" s="203"/>
      <c r="I12" s="203"/>
      <c r="J12" s="204"/>
      <c r="K12" s="191"/>
      <c r="L12" s="191"/>
      <c r="M12" s="191"/>
      <c r="N12" s="192"/>
    </row>
    <row r="13" spans="2:17" ht="15">
      <c r="B13" s="251" t="s">
        <v>529</v>
      </c>
      <c r="C13" s="251"/>
      <c r="D13" s="251"/>
      <c r="E13" s="251"/>
      <c r="Q13" s="1"/>
    </row>
    <row r="14" spans="2:17" ht="24.75" customHeight="1">
      <c r="B14" s="247"/>
      <c r="C14" s="247"/>
      <c r="D14" s="247"/>
      <c r="E14" s="247"/>
      <c r="F14" s="247"/>
      <c r="G14" s="247"/>
      <c r="H14" s="247"/>
      <c r="Q14" s="1"/>
    </row>
    <row r="15" spans="2:17" ht="26.25" customHeight="1">
      <c r="B15" s="247"/>
      <c r="C15" s="247"/>
      <c r="D15" s="247"/>
      <c r="E15" s="247"/>
      <c r="F15" s="247"/>
      <c r="G15" s="247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</sheetData>
  <sheetProtection/>
  <mergeCells count="5">
    <mergeCell ref="G2:I2"/>
    <mergeCell ref="H6:I6"/>
    <mergeCell ref="B14:H14"/>
    <mergeCell ref="B15:G15"/>
    <mergeCell ref="B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9"/>
  <sheetViews>
    <sheetView showGridLines="0" view="pageBreakPreview" zoomScale="80" zoomScaleNormal="80" zoomScaleSheetLayoutView="80" zoomScalePageLayoutView="80" workbookViewId="0" topLeftCell="A3">
      <selection activeCell="J10" sqref="J10"/>
    </sheetView>
  </sheetViews>
  <sheetFormatPr defaultColWidth="9.00390625" defaultRowHeight="12.75"/>
  <cols>
    <col min="1" max="1" width="5.125" style="1" customWidth="1"/>
    <col min="2" max="2" width="24.375" style="1" customWidth="1"/>
    <col min="3" max="3" width="20.875" style="1" customWidth="1"/>
    <col min="4" max="4" width="26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43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SUM(N11:N12)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0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568</v>
      </c>
      <c r="K10" s="5" t="s">
        <v>53</v>
      </c>
      <c r="L10" s="5" t="s">
        <v>54</v>
      </c>
      <c r="M10" s="5" t="s">
        <v>371</v>
      </c>
      <c r="N10" s="5" t="s">
        <v>18</v>
      </c>
    </row>
    <row r="11" spans="1:14" s="4" customFormat="1" ht="50.25" customHeight="1">
      <c r="A11" s="87" t="s">
        <v>244</v>
      </c>
      <c r="B11" s="82" t="s">
        <v>535</v>
      </c>
      <c r="C11" s="205" t="s">
        <v>536</v>
      </c>
      <c r="D11" s="183" t="s">
        <v>537</v>
      </c>
      <c r="E11" s="103">
        <v>60</v>
      </c>
      <c r="F11" s="87" t="s">
        <v>333</v>
      </c>
      <c r="G11" s="15" t="s">
        <v>105</v>
      </c>
      <c r="H11" s="5"/>
      <c r="I11" s="5"/>
      <c r="J11" s="5"/>
      <c r="K11" s="170"/>
      <c r="L11" s="170" t="str">
        <f>IF(K11=0,"0,00",IF(K11&gt;0,ROUND(E11/K11,2)))</f>
        <v>0,00</v>
      </c>
      <c r="M11" s="170"/>
      <c r="N11" s="170">
        <f>ROUND(L11*ROUND(M11,2),2)</f>
        <v>0</v>
      </c>
    </row>
    <row r="12" spans="1:14" s="4" customFormat="1" ht="45" customHeight="1">
      <c r="A12" s="87" t="s">
        <v>164</v>
      </c>
      <c r="B12" s="82" t="s">
        <v>535</v>
      </c>
      <c r="C12" s="206" t="s">
        <v>538</v>
      </c>
      <c r="D12" s="201" t="s">
        <v>539</v>
      </c>
      <c r="E12" s="103">
        <v>168</v>
      </c>
      <c r="F12" s="87" t="s">
        <v>333</v>
      </c>
      <c r="G12" s="15" t="s">
        <v>105</v>
      </c>
      <c r="H12" s="5"/>
      <c r="I12" s="5"/>
      <c r="J12" s="5"/>
      <c r="K12" s="170"/>
      <c r="L12" s="170" t="str">
        <f>IF(K12=0,"0,00",IF(K12&gt;0,ROUND(E12/K12,2)))</f>
        <v>0,00</v>
      </c>
      <c r="M12" s="170"/>
      <c r="N12" s="170">
        <f>ROUND(L12*ROUND(M12,2),2)</f>
        <v>0</v>
      </c>
    </row>
    <row r="13" spans="2:17" ht="15">
      <c r="B13" s="2"/>
      <c r="Q13" s="1"/>
    </row>
    <row r="14" spans="2:17" ht="15">
      <c r="B14" s="247" t="s">
        <v>540</v>
      </c>
      <c r="C14" s="247"/>
      <c r="D14" s="247"/>
      <c r="Q14" s="1"/>
    </row>
    <row r="15" spans="2:17" ht="15">
      <c r="B15" s="247" t="s">
        <v>163</v>
      </c>
      <c r="C15" s="247"/>
      <c r="D15" s="247"/>
      <c r="E15" s="247"/>
      <c r="F15" s="247"/>
      <c r="G15" s="247"/>
      <c r="H15" s="247"/>
      <c r="I15" s="247"/>
      <c r="J15" s="247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</sheetData>
  <sheetProtection/>
  <mergeCells count="4">
    <mergeCell ref="G2:I2"/>
    <mergeCell ref="H6:I6"/>
    <mergeCell ref="B15:J15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0"/>
  <sheetViews>
    <sheetView showGridLines="0" view="pageBreakPreview" zoomScale="80" zoomScaleNormal="80" zoomScaleSheetLayoutView="80" zoomScalePageLayoutView="80" workbookViewId="0" topLeftCell="A6">
      <selection activeCell="H10" sqref="H10:J10"/>
    </sheetView>
  </sheetViews>
  <sheetFormatPr defaultColWidth="9.00390625" defaultRowHeight="12.75"/>
  <cols>
    <col min="1" max="1" width="5.125" style="1" customWidth="1"/>
    <col min="2" max="2" width="47.125" style="1" customWidth="1"/>
    <col min="3" max="3" width="14.625" style="1" customWidth="1"/>
    <col min="4" max="4" width="21.00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44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SUM(N11:N14:N16)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119</v>
      </c>
      <c r="E10" s="36" t="s">
        <v>112</v>
      </c>
      <c r="F10" s="14"/>
      <c r="G10" s="5" t="str">
        <f>"Nazwa handlowa /
"&amp;C10&amp;" / 
"&amp;D10</f>
        <v>Nazwa handlowa /
Dawka / 
Postać/Opakowanie</v>
      </c>
      <c r="H10" s="5" t="s">
        <v>581</v>
      </c>
      <c r="I10" s="5" t="str">
        <f>B10</f>
        <v>Skład</v>
      </c>
      <c r="J10" s="5" t="s">
        <v>568</v>
      </c>
      <c r="K10" s="5" t="s">
        <v>53</v>
      </c>
      <c r="L10" s="5" t="s">
        <v>54</v>
      </c>
      <c r="M10" s="5" t="s">
        <v>371</v>
      </c>
      <c r="N10" s="5" t="s">
        <v>18</v>
      </c>
    </row>
    <row r="11" spans="1:14" ht="120.75" customHeight="1">
      <c r="A11" s="87" t="s">
        <v>3</v>
      </c>
      <c r="B11" s="207" t="s">
        <v>541</v>
      </c>
      <c r="C11" s="127" t="s">
        <v>120</v>
      </c>
      <c r="D11" s="97" t="s">
        <v>417</v>
      </c>
      <c r="E11" s="103">
        <v>70</v>
      </c>
      <c r="F11" s="86" t="s">
        <v>85</v>
      </c>
      <c r="G11" s="89" t="s">
        <v>105</v>
      </c>
      <c r="H11" s="61"/>
      <c r="I11" s="61"/>
      <c r="J11" s="16"/>
      <c r="K11" s="177"/>
      <c r="L11" s="177" t="str">
        <f>IF(K11=0,"0,00",IF(K11&gt;0,ROUND(E11/K11,2)))</f>
        <v>0,00</v>
      </c>
      <c r="M11" s="177"/>
      <c r="N11" s="170">
        <f>ROUND(L11*ROUND(M11,2),2)</f>
        <v>0</v>
      </c>
    </row>
    <row r="12" spans="1:14" ht="101.25" customHeight="1">
      <c r="A12" s="87" t="s">
        <v>4</v>
      </c>
      <c r="B12" s="207" t="s">
        <v>542</v>
      </c>
      <c r="C12" s="127" t="s">
        <v>418</v>
      </c>
      <c r="D12" s="97" t="s">
        <v>419</v>
      </c>
      <c r="E12" s="103">
        <v>50</v>
      </c>
      <c r="F12" s="86" t="s">
        <v>85</v>
      </c>
      <c r="G12" s="89" t="s">
        <v>105</v>
      </c>
      <c r="H12" s="61"/>
      <c r="I12" s="61"/>
      <c r="J12" s="16"/>
      <c r="K12" s="177"/>
      <c r="L12" s="177" t="str">
        <f>IF(K12=0,"0,00",IF(K12&gt;0,ROUND(E12/K12,2)))</f>
        <v>0,00</v>
      </c>
      <c r="M12" s="177"/>
      <c r="N12" s="170">
        <f>ROUND(L12*ROUND(M12,2),2)</f>
        <v>0</v>
      </c>
    </row>
    <row r="13" spans="1:14" ht="117" customHeight="1">
      <c r="A13" s="87" t="s">
        <v>5</v>
      </c>
      <c r="B13" s="207" t="s">
        <v>541</v>
      </c>
      <c r="C13" s="127" t="s">
        <v>420</v>
      </c>
      <c r="D13" s="97" t="s">
        <v>419</v>
      </c>
      <c r="E13" s="103">
        <v>40</v>
      </c>
      <c r="F13" s="86" t="s">
        <v>85</v>
      </c>
      <c r="G13" s="89" t="s">
        <v>105</v>
      </c>
      <c r="H13" s="61"/>
      <c r="I13" s="61"/>
      <c r="J13" s="16"/>
      <c r="K13" s="177"/>
      <c r="L13" s="177" t="str">
        <f>IF(K13=0,"0,00",IF(K13&gt;0,ROUND(E13/K13,2)))</f>
        <v>0,00</v>
      </c>
      <c r="M13" s="177"/>
      <c r="N13" s="170">
        <f>ROUND(L13*ROUND(M13,2),2)</f>
        <v>0</v>
      </c>
    </row>
    <row r="14" spans="1:14" ht="123" customHeight="1">
      <c r="A14" s="87" t="s">
        <v>6</v>
      </c>
      <c r="B14" s="207" t="s">
        <v>543</v>
      </c>
      <c r="C14" s="127" t="s">
        <v>421</v>
      </c>
      <c r="D14" s="97" t="s">
        <v>417</v>
      </c>
      <c r="E14" s="103">
        <v>5</v>
      </c>
      <c r="F14" s="86" t="s">
        <v>85</v>
      </c>
      <c r="G14" s="89" t="s">
        <v>105</v>
      </c>
      <c r="H14" s="61"/>
      <c r="I14" s="61"/>
      <c r="J14" s="16"/>
      <c r="K14" s="177"/>
      <c r="L14" s="177" t="str">
        <f>IF(K14=0,"0,00",IF(K14&gt;0,ROUND(E14/K14,2)))</f>
        <v>0,00</v>
      </c>
      <c r="M14" s="177"/>
      <c r="N14" s="170">
        <f>ROUND(L14*ROUND(M14,2),2)</f>
        <v>0</v>
      </c>
    </row>
    <row r="15" spans="1:14" ht="75" customHeight="1">
      <c r="A15" s="208" t="s">
        <v>480</v>
      </c>
      <c r="B15" s="209" t="s">
        <v>16</v>
      </c>
      <c r="C15" s="209" t="s">
        <v>153</v>
      </c>
      <c r="D15" s="209" t="s">
        <v>117</v>
      </c>
      <c r="E15" s="271" t="s">
        <v>112</v>
      </c>
      <c r="F15" s="272"/>
      <c r="G15" s="108" t="str">
        <f>"Nazwa handlowa /
"&amp;C15&amp;" / 
"&amp;D15</f>
        <v>Nazwa handlowa /
Wymiary / 
Postać/ Opakowanie</v>
      </c>
      <c r="H15" s="108" t="s">
        <v>108</v>
      </c>
      <c r="I15" s="210" t="str">
        <f>B15</f>
        <v>Skład</v>
      </c>
      <c r="J15" s="108" t="s">
        <v>444</v>
      </c>
      <c r="K15" s="108" t="s">
        <v>53</v>
      </c>
      <c r="L15" s="108" t="s">
        <v>54</v>
      </c>
      <c r="M15" s="108" t="s">
        <v>371</v>
      </c>
      <c r="N15" s="108" t="s">
        <v>18</v>
      </c>
    </row>
    <row r="16" spans="1:17" ht="111.75" customHeight="1">
      <c r="A16" s="87" t="s">
        <v>56</v>
      </c>
      <c r="B16" s="147" t="s">
        <v>422</v>
      </c>
      <c r="C16" s="127" t="s">
        <v>423</v>
      </c>
      <c r="D16" s="127" t="s">
        <v>424</v>
      </c>
      <c r="E16" s="103">
        <v>100</v>
      </c>
      <c r="F16" s="86" t="s">
        <v>85</v>
      </c>
      <c r="G16" s="89" t="s">
        <v>105</v>
      </c>
      <c r="H16" s="61"/>
      <c r="I16" s="61"/>
      <c r="J16" s="16"/>
      <c r="K16" s="177"/>
      <c r="L16" s="177" t="str">
        <f>IF(K16=0,"0,00",IF(K16&gt;0,ROUND(E16/K16,2)))</f>
        <v>0,00</v>
      </c>
      <c r="M16" s="177"/>
      <c r="N16" s="170">
        <f>ROUND(L16*ROUND(M16,2),2)</f>
        <v>0</v>
      </c>
      <c r="Q16" s="1"/>
    </row>
    <row r="17" ht="15">
      <c r="Q17" s="1"/>
    </row>
    <row r="18" spans="2:17" ht="23.25" customHeight="1">
      <c r="B18" s="247" t="s">
        <v>544</v>
      </c>
      <c r="C18" s="247"/>
      <c r="D18" s="247"/>
      <c r="E18" s="247"/>
      <c r="F18" s="247"/>
      <c r="G18" s="247"/>
      <c r="Q18" s="1"/>
    </row>
    <row r="19" spans="2:17" ht="15">
      <c r="B19" s="2"/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</sheetData>
  <sheetProtection/>
  <mergeCells count="4">
    <mergeCell ref="G2:I2"/>
    <mergeCell ref="H6:I6"/>
    <mergeCell ref="B18:G18"/>
    <mergeCell ref="E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view="pageBreakPreview" zoomScale="80" zoomScaleNormal="80" zoomScaleSheetLayoutView="80" zoomScalePageLayoutView="80" workbookViewId="0" topLeftCell="A1">
      <selection activeCell="H10" sqref="H10:J10"/>
    </sheetView>
  </sheetViews>
  <sheetFormatPr defaultColWidth="9.00390625" defaultRowHeight="12.75"/>
  <cols>
    <col min="1" max="1" width="5.125" style="1" customWidth="1"/>
    <col min="2" max="2" width="39.00390625" style="1" customWidth="1"/>
    <col min="3" max="3" width="17.375" style="1" customWidth="1"/>
    <col min="4" max="4" width="19.875" style="1" hidden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2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45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SUM(N11:N13)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63.75" customHeight="1">
      <c r="A10" s="5" t="s">
        <v>82</v>
      </c>
      <c r="B10" s="5" t="s">
        <v>16</v>
      </c>
      <c r="C10" s="5" t="s">
        <v>153</v>
      </c>
      <c r="D10" s="5" t="s">
        <v>119</v>
      </c>
      <c r="E10" s="36" t="s">
        <v>112</v>
      </c>
      <c r="F10" s="14"/>
      <c r="G10" s="5" t="str">
        <f>"Nazwa handlowa /
"&amp;C10&amp;" / 
"&amp;D10</f>
        <v>Nazwa handlowa /
Wymiary / 
Postać/Opakowanie</v>
      </c>
      <c r="H10" s="5" t="s">
        <v>583</v>
      </c>
      <c r="I10" s="5" t="str">
        <f>B10</f>
        <v>Skład</v>
      </c>
      <c r="J10" s="5" t="s">
        <v>568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75" customHeight="1">
      <c r="A11" s="92" t="s">
        <v>3</v>
      </c>
      <c r="B11" s="211" t="s">
        <v>545</v>
      </c>
      <c r="C11" s="84" t="s">
        <v>425</v>
      </c>
      <c r="E11" s="94">
        <v>1100</v>
      </c>
      <c r="F11" s="102" t="s">
        <v>85</v>
      </c>
      <c r="G11" s="89" t="s">
        <v>416</v>
      </c>
      <c r="H11" s="61"/>
      <c r="I11" s="61"/>
      <c r="J11" s="16"/>
      <c r="K11" s="177"/>
      <c r="L11" s="177" t="str">
        <f>IF(K11=0,"0,00",IF(K11&gt;0,ROUND(E11/K11,2)))</f>
        <v>0,00</v>
      </c>
      <c r="M11" s="177"/>
      <c r="N11" s="170">
        <f>ROUND(L11*ROUND(M11,2),2)</f>
        <v>0</v>
      </c>
    </row>
    <row r="12" spans="1:14" ht="75" customHeight="1">
      <c r="A12" s="92" t="s">
        <v>4</v>
      </c>
      <c r="B12" s="211" t="s">
        <v>546</v>
      </c>
      <c r="C12" s="84" t="s">
        <v>426</v>
      </c>
      <c r="E12" s="94">
        <v>1000</v>
      </c>
      <c r="F12" s="102" t="s">
        <v>85</v>
      </c>
      <c r="G12" s="89" t="s">
        <v>416</v>
      </c>
      <c r="H12" s="61"/>
      <c r="I12" s="61"/>
      <c r="J12" s="16"/>
      <c r="K12" s="177"/>
      <c r="L12" s="177" t="str">
        <f>IF(K12=0,"0,00",IF(K12&gt;0,ROUND(E12/K12,2)))</f>
        <v>0,00</v>
      </c>
      <c r="M12" s="177"/>
      <c r="N12" s="170">
        <f>ROUND(L12*ROUND(M12,2),2)</f>
        <v>0</v>
      </c>
    </row>
    <row r="13" spans="1:14" ht="75" customHeight="1">
      <c r="A13" s="92" t="s">
        <v>5</v>
      </c>
      <c r="B13" s="211" t="s">
        <v>546</v>
      </c>
      <c r="C13" s="212" t="s">
        <v>427</v>
      </c>
      <c r="E13" s="94">
        <v>800</v>
      </c>
      <c r="F13" s="102" t="s">
        <v>85</v>
      </c>
      <c r="G13" s="89" t="s">
        <v>416</v>
      </c>
      <c r="H13" s="61"/>
      <c r="I13" s="61"/>
      <c r="J13" s="16"/>
      <c r="K13" s="177"/>
      <c r="L13" s="177" t="str">
        <f>IF(K13=0,"0,00",IF(K13&gt;0,ROUND(E13/K13,2)))</f>
        <v>0,00</v>
      </c>
      <c r="M13" s="177"/>
      <c r="N13" s="170">
        <f>ROUND(L13*ROUND(M13,2),2)</f>
        <v>0</v>
      </c>
    </row>
    <row r="14" spans="1:14" ht="18" customHeight="1">
      <c r="A14" s="185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/>
    </row>
    <row r="15" spans="1:14" ht="15">
      <c r="A15" s="213"/>
      <c r="B15" s="273" t="s">
        <v>547</v>
      </c>
      <c r="C15" s="273"/>
      <c r="D15" s="273"/>
      <c r="E15" s="273"/>
      <c r="F15" s="273"/>
      <c r="G15" s="214"/>
      <c r="H15" s="214"/>
      <c r="I15" s="214"/>
      <c r="J15" s="214"/>
      <c r="K15" s="214"/>
      <c r="L15" s="214"/>
      <c r="M15" s="214"/>
      <c r="N15" s="215"/>
    </row>
    <row r="16" spans="2:7" ht="23.25" customHeight="1">
      <c r="B16" s="247"/>
      <c r="C16" s="247"/>
      <c r="D16" s="247"/>
      <c r="E16" s="247"/>
      <c r="F16" s="247"/>
      <c r="G16" s="247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</sheetData>
  <sheetProtection/>
  <mergeCells count="4">
    <mergeCell ref="G2:I2"/>
    <mergeCell ref="H6:I6"/>
    <mergeCell ref="B16:G1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2"/>
  <sheetViews>
    <sheetView showGridLines="0" view="pageBreakPreview" zoomScale="80" zoomScaleNormal="80" zoomScaleSheetLayoutView="80" zoomScalePageLayoutView="80" workbookViewId="0" topLeftCell="A4">
      <selection activeCell="H10" sqref="H10:J10"/>
    </sheetView>
  </sheetViews>
  <sheetFormatPr defaultColWidth="9.00390625" defaultRowHeight="12.75"/>
  <cols>
    <col min="1" max="1" width="5.125" style="1" customWidth="1"/>
    <col min="2" max="2" width="29.25390625" style="1" customWidth="1"/>
    <col min="3" max="3" width="19.25390625" style="1" customWidth="1"/>
    <col min="4" max="4" width="21.125" style="1" customWidth="1"/>
    <col min="5" max="5" width="10.625" style="23" customWidth="1"/>
    <col min="6" max="6" width="17.2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46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119</v>
      </c>
      <c r="E10" s="36" t="s">
        <v>112</v>
      </c>
      <c r="F10" s="14"/>
      <c r="G10" s="5" t="str">
        <f>"Nazwa handlowa /
"&amp;C10&amp;" / 
"&amp;D10</f>
        <v>Nazwa handlowa /
Dawka / 
Postać/Opakowanie</v>
      </c>
      <c r="H10" s="5" t="s">
        <v>581</v>
      </c>
      <c r="I10" s="5" t="str">
        <f>B10</f>
        <v>Skład</v>
      </c>
      <c r="J10" s="5" t="s">
        <v>568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62.25" customHeight="1">
      <c r="A11" s="92" t="s">
        <v>3</v>
      </c>
      <c r="B11" s="153" t="s">
        <v>548</v>
      </c>
      <c r="C11" s="95" t="s">
        <v>549</v>
      </c>
      <c r="D11" s="95" t="s">
        <v>550</v>
      </c>
      <c r="E11" s="85">
        <v>100</v>
      </c>
      <c r="F11" s="102" t="s">
        <v>457</v>
      </c>
      <c r="G11" s="15" t="s">
        <v>105</v>
      </c>
      <c r="H11" s="61"/>
      <c r="I11" s="61"/>
      <c r="J11" s="16"/>
      <c r="K11" s="177"/>
      <c r="L11" s="177" t="str">
        <f>IF(K11=0,"0,00",IF(K11&gt;0,ROUND(E11/K11,2)))</f>
        <v>0,00</v>
      </c>
      <c r="M11" s="177"/>
      <c r="N11" s="170">
        <f>ROUND(L11*ROUND(M11,2),2)</f>
        <v>0</v>
      </c>
    </row>
    <row r="12" spans="1:17" ht="14.25" customHeight="1">
      <c r="A12" s="9"/>
      <c r="B12" s="42"/>
      <c r="C12" s="42"/>
      <c r="D12" s="42"/>
      <c r="E12" s="43"/>
      <c r="F12" s="9"/>
      <c r="G12" s="44"/>
      <c r="H12" s="44"/>
      <c r="I12" s="44"/>
      <c r="J12" s="45"/>
      <c r="K12" s="44"/>
      <c r="L12" s="44"/>
      <c r="M12" s="44"/>
      <c r="N12" s="46"/>
      <c r="Q12" s="1"/>
    </row>
    <row r="13" spans="1:17" ht="21" customHeight="1">
      <c r="A13" s="9"/>
      <c r="B13" s="239"/>
      <c r="C13" s="239"/>
      <c r="D13" s="239"/>
      <c r="E13" s="239"/>
      <c r="F13" s="239"/>
      <c r="G13" s="239"/>
      <c r="H13" s="44"/>
      <c r="I13" s="44"/>
      <c r="J13" s="45"/>
      <c r="K13" s="44"/>
      <c r="L13" s="44"/>
      <c r="M13" s="44"/>
      <c r="N13" s="46"/>
      <c r="Q13" s="1"/>
    </row>
    <row r="14" spans="1:17" ht="48" customHeight="1">
      <c r="A14" s="9"/>
      <c r="B14" s="239"/>
      <c r="C14" s="239"/>
      <c r="D14" s="239"/>
      <c r="E14" s="239"/>
      <c r="F14" s="239"/>
      <c r="G14" s="239"/>
      <c r="H14" s="274"/>
      <c r="I14" s="275"/>
      <c r="J14" s="275"/>
      <c r="K14" s="275"/>
      <c r="L14" s="275"/>
      <c r="M14" s="275"/>
      <c r="N14" s="275"/>
      <c r="Q14" s="1"/>
    </row>
    <row r="15" spans="1:17" ht="15">
      <c r="A15" s="9"/>
      <c r="B15" s="42"/>
      <c r="C15" s="42"/>
      <c r="D15" s="42"/>
      <c r="E15" s="43"/>
      <c r="F15" s="9"/>
      <c r="G15" s="44"/>
      <c r="H15" s="275"/>
      <c r="I15" s="275"/>
      <c r="J15" s="275"/>
      <c r="K15" s="275"/>
      <c r="L15" s="275"/>
      <c r="M15" s="275"/>
      <c r="N15" s="275"/>
      <c r="Q15" s="1"/>
    </row>
    <row r="16" spans="1:17" ht="15" customHeight="1">
      <c r="A16" s="9"/>
      <c r="B16" s="42"/>
      <c r="C16" s="42"/>
      <c r="D16" s="42"/>
      <c r="E16" s="43"/>
      <c r="F16" s="9"/>
      <c r="G16" s="44"/>
      <c r="H16" s="44"/>
      <c r="I16" s="44"/>
      <c r="J16" s="45"/>
      <c r="K16" s="44"/>
      <c r="L16" s="44"/>
      <c r="M16" s="44"/>
      <c r="N16" s="46"/>
      <c r="Q16" s="1"/>
    </row>
    <row r="17" spans="1:17" ht="15">
      <c r="A17" s="9"/>
      <c r="B17" s="42"/>
      <c r="C17" s="42"/>
      <c r="D17" s="42"/>
      <c r="E17" s="43"/>
      <c r="F17" s="9"/>
      <c r="G17" s="44"/>
      <c r="H17" s="44"/>
      <c r="I17" s="44"/>
      <c r="J17" s="45"/>
      <c r="K17" s="44"/>
      <c r="L17" s="44"/>
      <c r="M17" s="44"/>
      <c r="N17" s="46"/>
      <c r="Q17" s="1"/>
    </row>
    <row r="18" spans="1:17" ht="15">
      <c r="A18" s="9"/>
      <c r="B18" s="42"/>
      <c r="C18" s="42"/>
      <c r="D18" s="42"/>
      <c r="E18" s="43"/>
      <c r="F18" s="9"/>
      <c r="G18" s="44"/>
      <c r="H18" s="44"/>
      <c r="I18" s="44"/>
      <c r="J18" s="45"/>
      <c r="K18" s="44"/>
      <c r="L18" s="44"/>
      <c r="M18" s="44"/>
      <c r="N18" s="46"/>
      <c r="Q18" s="1"/>
    </row>
    <row r="19" ht="15">
      <c r="Q19" s="1"/>
    </row>
    <row r="20" ht="15">
      <c r="Q20" s="1"/>
    </row>
    <row r="21" spans="2:17" ht="15">
      <c r="B21" s="2"/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69" ht="15">
      <c r="Q69" s="1"/>
    </row>
    <row r="70" ht="15">
      <c r="Q70" s="1"/>
    </row>
    <row r="71" ht="15">
      <c r="Q71" s="1"/>
    </row>
    <row r="72" ht="15">
      <c r="Q72" s="1"/>
    </row>
  </sheetData>
  <sheetProtection/>
  <mergeCells count="5">
    <mergeCell ref="G2:I2"/>
    <mergeCell ref="H6:I6"/>
    <mergeCell ref="B13:G13"/>
    <mergeCell ref="B14:G14"/>
    <mergeCell ref="H14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6"/>
  <sheetViews>
    <sheetView showGridLines="0" view="pageBreakPreview" zoomScale="80" zoomScaleNormal="80" zoomScaleSheetLayoutView="80" zoomScalePageLayoutView="80" workbookViewId="0" topLeftCell="A1">
      <selection activeCell="H10" sqref="H10:J10"/>
    </sheetView>
  </sheetViews>
  <sheetFormatPr defaultColWidth="9.00390625" defaultRowHeight="12.75"/>
  <cols>
    <col min="1" max="1" width="5.125" style="1" customWidth="1"/>
    <col min="2" max="2" width="49.375" style="1" customWidth="1"/>
    <col min="3" max="3" width="15.75390625" style="1" customWidth="1"/>
    <col min="4" max="4" width="19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47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119</v>
      </c>
      <c r="E10" s="36" t="s">
        <v>112</v>
      </c>
      <c r="F10" s="14"/>
      <c r="G10" s="5" t="str">
        <f>"Nazwa handlowa /
"&amp;C10&amp;" / 
"&amp;D10</f>
        <v>Nazwa handlowa /
Dawka / 
Postać/Opakowanie</v>
      </c>
      <c r="H10" s="5" t="s">
        <v>582</v>
      </c>
      <c r="I10" s="5" t="str">
        <f>B10</f>
        <v>Skład</v>
      </c>
      <c r="J10" s="5" t="s">
        <v>568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154.5" customHeight="1">
      <c r="A11" s="92" t="s">
        <v>3</v>
      </c>
      <c r="B11" s="216" t="s">
        <v>551</v>
      </c>
      <c r="C11" s="101" t="s">
        <v>552</v>
      </c>
      <c r="D11" s="101" t="s">
        <v>553</v>
      </c>
      <c r="E11" s="85">
        <v>270</v>
      </c>
      <c r="F11" s="102" t="s">
        <v>146</v>
      </c>
      <c r="G11" s="89" t="s">
        <v>105</v>
      </c>
      <c r="H11" s="61"/>
      <c r="I11" s="61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ht="15">
      <c r="Q12" s="1"/>
    </row>
    <row r="13" spans="2:17" ht="21" customHeight="1">
      <c r="B13" s="247"/>
      <c r="C13" s="247"/>
      <c r="D13" s="247"/>
      <c r="E13" s="247"/>
      <c r="F13" s="247"/>
      <c r="G13" s="247"/>
      <c r="Q13" s="1"/>
    </row>
    <row r="14" spans="2:17" ht="15">
      <c r="B14" s="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3"/>
  <sheetViews>
    <sheetView showGridLines="0" view="pageBreakPreview" zoomScale="70" zoomScaleNormal="80" zoomScaleSheetLayoutView="70" zoomScalePageLayoutView="80" workbookViewId="0" topLeftCell="A4">
      <selection activeCell="J10" sqref="J10"/>
    </sheetView>
  </sheetViews>
  <sheetFormatPr defaultColWidth="9.00390625" defaultRowHeight="12.75"/>
  <cols>
    <col min="1" max="1" width="5.125" style="1" customWidth="1"/>
    <col min="2" max="2" width="47.75390625" style="1" customWidth="1"/>
    <col min="3" max="3" width="52.75390625" style="1" customWidth="1"/>
    <col min="4" max="4" width="35.25390625" style="1" customWidth="1"/>
    <col min="5" max="5" width="10.625" style="23" customWidth="1"/>
    <col min="6" max="6" width="12.2539062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48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SUM(N11:N15)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154</v>
      </c>
      <c r="E10" s="36" t="s">
        <v>112</v>
      </c>
      <c r="F10" s="14"/>
      <c r="G10" s="5" t="str">
        <f>"Nazwa handlowa /
"&amp;C10&amp;" / 
"&amp;D10</f>
        <v>Nazwa handlowa /
Dawka / 
Postać/Opakowanie </v>
      </c>
      <c r="H10" s="5" t="s">
        <v>569</v>
      </c>
      <c r="I10" s="5" t="str">
        <f>B10</f>
        <v>Skład</v>
      </c>
      <c r="J10" s="5" t="s">
        <v>568</v>
      </c>
      <c r="K10" s="5" t="s">
        <v>388</v>
      </c>
      <c r="L10" s="5" t="s">
        <v>243</v>
      </c>
      <c r="M10" s="5" t="s">
        <v>55</v>
      </c>
      <c r="N10" s="5" t="s">
        <v>18</v>
      </c>
    </row>
    <row r="11" spans="1:14" s="4" customFormat="1" ht="108.75" customHeight="1">
      <c r="A11" s="92" t="s">
        <v>244</v>
      </c>
      <c r="B11" s="184" t="s">
        <v>555</v>
      </c>
      <c r="C11" s="184" t="s">
        <v>428</v>
      </c>
      <c r="D11" s="184" t="s">
        <v>429</v>
      </c>
      <c r="E11" s="85">
        <v>9500</v>
      </c>
      <c r="F11" s="92" t="s">
        <v>85</v>
      </c>
      <c r="G11" s="89" t="s">
        <v>105</v>
      </c>
      <c r="H11" s="5"/>
      <c r="I11" s="5"/>
      <c r="J11" s="5"/>
      <c r="K11" s="170"/>
      <c r="L11" s="170" t="str">
        <f>IF(K11=0,"0,00",IF(K11&gt;0,ROUND(E11/K11,2)))</f>
        <v>0,00</v>
      </c>
      <c r="M11" s="170"/>
      <c r="N11" s="170">
        <f>ROUND(L11*ROUND(M11,2),2)</f>
        <v>0</v>
      </c>
    </row>
    <row r="12" spans="1:14" s="4" customFormat="1" ht="79.5" customHeight="1">
      <c r="A12" s="92" t="s">
        <v>4</v>
      </c>
      <c r="B12" s="184" t="s">
        <v>556</v>
      </c>
      <c r="C12" s="184" t="s">
        <v>430</v>
      </c>
      <c r="D12" s="184" t="s">
        <v>429</v>
      </c>
      <c r="E12" s="85">
        <v>720</v>
      </c>
      <c r="F12" s="92" t="s">
        <v>85</v>
      </c>
      <c r="G12" s="89" t="s">
        <v>105</v>
      </c>
      <c r="H12" s="5"/>
      <c r="I12" s="5"/>
      <c r="J12" s="5"/>
      <c r="K12" s="170"/>
      <c r="L12" s="170" t="str">
        <f>IF(K12=0,"0,00",IF(K12&gt;0,ROUND(E12/K12,2)))</f>
        <v>0,00</v>
      </c>
      <c r="M12" s="170"/>
      <c r="N12" s="170">
        <f>ROUND(L12*ROUND(M12,2),2)</f>
        <v>0</v>
      </c>
    </row>
    <row r="13" spans="1:14" s="4" customFormat="1" ht="78" customHeight="1">
      <c r="A13" s="92" t="s">
        <v>5</v>
      </c>
      <c r="B13" s="184" t="s">
        <v>557</v>
      </c>
      <c r="C13" s="184" t="s">
        <v>431</v>
      </c>
      <c r="D13" s="184" t="s">
        <v>429</v>
      </c>
      <c r="E13" s="85">
        <v>5400</v>
      </c>
      <c r="F13" s="92" t="s">
        <v>85</v>
      </c>
      <c r="G13" s="89" t="s">
        <v>105</v>
      </c>
      <c r="H13" s="5"/>
      <c r="I13" s="5"/>
      <c r="J13" s="5"/>
      <c r="K13" s="170"/>
      <c r="L13" s="170" t="str">
        <f>IF(K13=0,"0,00",IF(K13&gt;0,ROUND(E13/K13,2)))</f>
        <v>0,00</v>
      </c>
      <c r="M13" s="170"/>
      <c r="N13" s="170">
        <f>ROUND(L13*ROUND(M13,2),2)</f>
        <v>0</v>
      </c>
    </row>
    <row r="14" spans="1:14" s="4" customFormat="1" ht="95.25" customHeight="1">
      <c r="A14" s="92" t="s">
        <v>6</v>
      </c>
      <c r="B14" s="147" t="s">
        <v>558</v>
      </c>
      <c r="C14" s="153" t="s">
        <v>559</v>
      </c>
      <c r="D14" s="153" t="s">
        <v>560</v>
      </c>
      <c r="E14" s="128">
        <v>3600</v>
      </c>
      <c r="F14" s="92" t="s">
        <v>85</v>
      </c>
      <c r="G14" s="89" t="s">
        <v>105</v>
      </c>
      <c r="H14" s="5"/>
      <c r="I14" s="5"/>
      <c r="J14" s="5"/>
      <c r="K14" s="170"/>
      <c r="L14" s="170" t="str">
        <f>IF(K14=0,"0,00",IF(K14&gt;0,ROUND(E14/K14,2)))</f>
        <v>0,00</v>
      </c>
      <c r="M14" s="170"/>
      <c r="N14" s="170">
        <f>ROUND(L14*ROUND(M14,2),2)</f>
        <v>0</v>
      </c>
    </row>
    <row r="15" spans="1:14" ht="85.5" customHeight="1">
      <c r="A15" s="92" t="s">
        <v>56</v>
      </c>
      <c r="B15" s="184" t="s">
        <v>561</v>
      </c>
      <c r="C15" s="184" t="s">
        <v>432</v>
      </c>
      <c r="D15" s="184" t="s">
        <v>429</v>
      </c>
      <c r="E15" s="85">
        <v>800</v>
      </c>
      <c r="F15" s="92" t="s">
        <v>85</v>
      </c>
      <c r="G15" s="89" t="s">
        <v>105</v>
      </c>
      <c r="H15" s="15"/>
      <c r="I15" s="15"/>
      <c r="J15" s="16"/>
      <c r="K15" s="177"/>
      <c r="L15" s="170" t="str">
        <f>IF(K15=0,"0,00",IF(K15&gt;0,ROUND(E15/K15,2)))</f>
        <v>0,00</v>
      </c>
      <c r="M15" s="177"/>
      <c r="N15" s="170">
        <f>ROUND(L15*ROUND(M15,2),2)</f>
        <v>0</v>
      </c>
    </row>
    <row r="16" spans="1:14" ht="12.75" customHeight="1">
      <c r="A16" s="6"/>
      <c r="B16" s="42"/>
      <c r="C16" s="42"/>
      <c r="D16" s="56"/>
      <c r="E16" s="75"/>
      <c r="F16" s="9"/>
      <c r="G16" s="44"/>
      <c r="H16" s="44"/>
      <c r="I16" s="44"/>
      <c r="J16" s="45"/>
      <c r="K16" s="45"/>
      <c r="L16" s="44"/>
      <c r="M16" s="44"/>
      <c r="N16" s="46"/>
    </row>
    <row r="17" spans="2:17" ht="15">
      <c r="B17" s="247" t="s">
        <v>554</v>
      </c>
      <c r="C17" s="247"/>
      <c r="D17" s="247"/>
      <c r="E17" s="247"/>
      <c r="F17" s="247"/>
      <c r="G17" s="247"/>
      <c r="H17" s="247"/>
      <c r="Q17" s="1"/>
    </row>
    <row r="18" spans="2:17" ht="20.25" customHeight="1">
      <c r="B18" s="247"/>
      <c r="C18" s="247"/>
      <c r="D18" s="247"/>
      <c r="E18" s="247"/>
      <c r="F18" s="247"/>
      <c r="G18" s="247"/>
      <c r="Q18" s="1"/>
    </row>
    <row r="19" spans="2:17" ht="25.5" customHeight="1">
      <c r="B19" s="247"/>
      <c r="C19" s="247"/>
      <c r="D19" s="247"/>
      <c r="E19" s="247"/>
      <c r="F19" s="247"/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</sheetData>
  <sheetProtection/>
  <mergeCells count="5">
    <mergeCell ref="G2:I2"/>
    <mergeCell ref="H6:I6"/>
    <mergeCell ref="B18:G18"/>
    <mergeCell ref="B19:F19"/>
    <mergeCell ref="B17:H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2"/>
  <sheetViews>
    <sheetView showGridLines="0" view="pageBreakPreview" zoomScale="80" zoomScaleNormal="80" zoomScaleSheetLayoutView="80" zoomScalePageLayoutView="85" workbookViewId="0" topLeftCell="A1">
      <selection activeCell="I10" sqref="I10"/>
    </sheetView>
  </sheetViews>
  <sheetFormatPr defaultColWidth="9.00390625" defaultRowHeight="12.75"/>
  <cols>
    <col min="1" max="1" width="5.125" style="1" customWidth="1"/>
    <col min="2" max="2" width="21.625" style="1" customWidth="1"/>
    <col min="3" max="3" width="24.125" style="1" customWidth="1"/>
    <col min="4" max="4" width="28.3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9.875" style="1" customWidth="1"/>
    <col min="11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DFP.271.188.2020.DB</v>
      </c>
      <c r="M1" s="37" t="s">
        <v>107</v>
      </c>
      <c r="R1" s="2"/>
      <c r="S1" s="2"/>
    </row>
    <row r="2" spans="7:9" ht="15">
      <c r="G2" s="247"/>
      <c r="H2" s="247"/>
      <c r="I2" s="247"/>
    </row>
    <row r="3" ht="15">
      <c r="M3" s="37" t="s">
        <v>116</v>
      </c>
    </row>
    <row r="4" spans="2:16" ht="1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P6" s="1"/>
    </row>
    <row r="7" spans="1:16" ht="1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5">
      <c r="B9" s="4"/>
      <c r="P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117</v>
      </c>
      <c r="E10" s="36" t="s">
        <v>112</v>
      </c>
      <c r="F10" s="14"/>
      <c r="G10" s="5" t="str">
        <f>"Nazwa handlowa /
"&amp;C10&amp;" / 
"&amp;D10</f>
        <v>Nazwa handlowa /
Dawka / 
Postać/ Opakowanie</v>
      </c>
      <c r="H10" s="5" t="s">
        <v>108</v>
      </c>
      <c r="I10" s="5" t="str">
        <f>B10</f>
        <v>Skład</v>
      </c>
      <c r="J10" s="5" t="s">
        <v>573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81" customHeight="1">
      <c r="A11" s="87" t="s">
        <v>3</v>
      </c>
      <c r="B11" s="88" t="s">
        <v>170</v>
      </c>
      <c r="C11" s="88" t="s">
        <v>148</v>
      </c>
      <c r="D11" s="184" t="s">
        <v>169</v>
      </c>
      <c r="E11" s="85">
        <v>150</v>
      </c>
      <c r="F11" s="87" t="s">
        <v>85</v>
      </c>
      <c r="G11" s="89" t="s">
        <v>147</v>
      </c>
      <c r="H11" s="93"/>
      <c r="I11" s="93"/>
      <c r="J11" s="90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spans="1:16" s="9" customFormat="1" ht="24" customHeight="1">
      <c r="A12" s="62"/>
      <c r="B12" s="63"/>
      <c r="C12" s="63"/>
      <c r="D12" s="63"/>
      <c r="E12" s="64"/>
      <c r="F12" s="62"/>
      <c r="G12" s="65"/>
      <c r="H12" s="66"/>
      <c r="I12" s="66"/>
      <c r="J12" s="65"/>
      <c r="K12" s="53"/>
      <c r="L12" s="65"/>
      <c r="M12" s="65"/>
      <c r="N12" s="67"/>
      <c r="P12" s="68"/>
    </row>
    <row r="13" spans="1:16" s="9" customFormat="1" ht="17.25" customHeight="1">
      <c r="A13" s="69"/>
      <c r="B13" s="252" t="s">
        <v>446</v>
      </c>
      <c r="C13" s="252"/>
      <c r="D13" s="252"/>
      <c r="E13" s="252"/>
      <c r="F13" s="252"/>
      <c r="G13" s="252"/>
      <c r="H13" s="252"/>
      <c r="I13" s="252"/>
      <c r="J13" s="252"/>
      <c r="K13" s="44"/>
      <c r="L13" s="70"/>
      <c r="M13" s="70"/>
      <c r="N13" s="71"/>
      <c r="P13" s="68"/>
    </row>
    <row r="14" s="2" customFormat="1" ht="15">
      <c r="E14" s="39"/>
    </row>
    <row r="15" spans="2:6" s="2" customFormat="1" ht="32.25" customHeight="1">
      <c r="B15" s="244"/>
      <c r="C15" s="244"/>
      <c r="D15" s="244"/>
      <c r="E15" s="244"/>
      <c r="F15" s="244"/>
    </row>
    <row r="16" s="2" customFormat="1" ht="15">
      <c r="E16" s="39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</sheetData>
  <sheetProtection/>
  <mergeCells count="4">
    <mergeCell ref="G2:I2"/>
    <mergeCell ref="H6:I6"/>
    <mergeCell ref="B15:F15"/>
    <mergeCell ref="B13:J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view="pageBreakPreview" zoomScale="80" zoomScaleNormal="80" zoomScaleSheetLayoutView="80" zoomScalePageLayoutView="80" workbookViewId="0" topLeftCell="A3">
      <selection activeCell="J10" sqref="J10"/>
    </sheetView>
  </sheetViews>
  <sheetFormatPr defaultColWidth="9.00390625" defaultRowHeight="12.75"/>
  <cols>
    <col min="1" max="1" width="5.125" style="1" customWidth="1"/>
    <col min="2" max="2" width="44.125" style="1" customWidth="1"/>
    <col min="3" max="3" width="35.75390625" style="1" customWidth="1"/>
    <col min="4" max="4" width="27.25390625" style="1" customWidth="1"/>
    <col min="5" max="5" width="10.625" style="23" customWidth="1"/>
    <col min="6" max="6" width="8.3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0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49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SUM(N11:N11)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569</v>
      </c>
      <c r="I10" s="5" t="str">
        <f>B10</f>
        <v>Skład</v>
      </c>
      <c r="J10" s="5" t="s">
        <v>568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s="4" customFormat="1" ht="97.5" customHeight="1">
      <c r="A11" s="92" t="s">
        <v>244</v>
      </c>
      <c r="B11" s="148" t="s">
        <v>433</v>
      </c>
      <c r="C11" s="148" t="s">
        <v>434</v>
      </c>
      <c r="D11" s="217" t="s">
        <v>435</v>
      </c>
      <c r="E11" s="103">
        <v>180</v>
      </c>
      <c r="F11" s="92" t="s">
        <v>85</v>
      </c>
      <c r="G11" s="89" t="s">
        <v>105</v>
      </c>
      <c r="H11" s="5"/>
      <c r="I11" s="5"/>
      <c r="J11" s="5"/>
      <c r="K11" s="170"/>
      <c r="L11" s="177" t="str">
        <f>IF(K11=0,"0,00",IF(K11&gt;0,ROUND(E11/K11,2)))</f>
        <v>0,00</v>
      </c>
      <c r="M11" s="170"/>
      <c r="N11" s="170">
        <f>ROUND(L11*ROUND(M11,2),2)</f>
        <v>0</v>
      </c>
    </row>
    <row r="12" ht="15">
      <c r="Q12" s="1"/>
    </row>
    <row r="13" spans="2:17" ht="15.75" customHeight="1">
      <c r="B13" s="247"/>
      <c r="C13" s="247"/>
      <c r="D13" s="247"/>
      <c r="E13" s="247"/>
      <c r="F13" s="247"/>
      <c r="G13" s="247"/>
      <c r="H13" s="247"/>
      <c r="I13" s="247"/>
      <c r="Q13" s="1"/>
    </row>
    <row r="14" spans="2:17" ht="15.75" customHeight="1">
      <c r="B14" s="247"/>
      <c r="C14" s="247"/>
      <c r="D14" s="247"/>
      <c r="E14" s="247"/>
      <c r="F14" s="247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</sheetData>
  <sheetProtection/>
  <mergeCells count="4">
    <mergeCell ref="G2:I2"/>
    <mergeCell ref="H6:I6"/>
    <mergeCell ref="B13:I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C1">
      <selection activeCell="M12" sqref="M12"/>
    </sheetView>
  </sheetViews>
  <sheetFormatPr defaultColWidth="9.00390625" defaultRowHeight="12.75"/>
  <cols>
    <col min="1" max="1" width="5.125" style="1" customWidth="1"/>
    <col min="2" max="2" width="52.625" style="1" customWidth="1"/>
    <col min="3" max="3" width="31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50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SUM(N11:N12)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569</v>
      </c>
      <c r="I10" s="5" t="str">
        <f>B10</f>
        <v>Skład</v>
      </c>
      <c r="J10" s="5" t="s">
        <v>568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168.75" customHeight="1">
      <c r="A11" s="92" t="s">
        <v>3</v>
      </c>
      <c r="B11" s="220" t="s">
        <v>562</v>
      </c>
      <c r="C11" s="223" t="s">
        <v>563</v>
      </c>
      <c r="D11" s="82" t="s">
        <v>564</v>
      </c>
      <c r="E11" s="97">
        <v>80</v>
      </c>
      <c r="F11" s="102" t="s">
        <v>85</v>
      </c>
      <c r="G11" s="89" t="s">
        <v>105</v>
      </c>
      <c r="H11" s="61"/>
      <c r="I11" s="61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spans="1:17" ht="124.5" customHeight="1">
      <c r="A12" s="92" t="s">
        <v>4</v>
      </c>
      <c r="B12" s="221" t="s">
        <v>567</v>
      </c>
      <c r="C12" s="219" t="s">
        <v>565</v>
      </c>
      <c r="D12" s="218" t="s">
        <v>566</v>
      </c>
      <c r="E12" s="222">
        <v>3000</v>
      </c>
      <c r="F12" s="102" t="s">
        <v>85</v>
      </c>
      <c r="G12" s="89" t="s">
        <v>105</v>
      </c>
      <c r="H12" s="15"/>
      <c r="I12" s="15"/>
      <c r="J12" s="16"/>
      <c r="K12" s="90"/>
      <c r="L12" s="90" t="str">
        <f>IF(K12=0,"0,00",IF(K12&gt;0,ROUND(E12/K12,2)))</f>
        <v>0,00</v>
      </c>
      <c r="M12" s="90"/>
      <c r="N12" s="91">
        <f>ROUND(L12*ROUND(M12,2),2)</f>
        <v>0</v>
      </c>
      <c r="Q12" s="1"/>
    </row>
    <row r="13" spans="1:17" ht="24" customHeight="1">
      <c r="A13" s="9"/>
      <c r="B13" s="247"/>
      <c r="C13" s="247"/>
      <c r="D13" s="247"/>
      <c r="E13" s="247"/>
      <c r="F13" s="247"/>
      <c r="G13" s="247"/>
      <c r="H13" s="44"/>
      <c r="I13" s="44"/>
      <c r="J13" s="45"/>
      <c r="K13" s="44"/>
      <c r="L13" s="44"/>
      <c r="M13" s="44"/>
      <c r="N13" s="46"/>
      <c r="Q13" s="1"/>
    </row>
    <row r="14" spans="1:17" ht="21.75" customHeight="1">
      <c r="A14" s="9"/>
      <c r="B14" s="247"/>
      <c r="C14" s="247"/>
      <c r="D14" s="247"/>
      <c r="E14" s="247"/>
      <c r="F14" s="247"/>
      <c r="G14" s="247"/>
      <c r="H14" s="44"/>
      <c r="I14" s="44"/>
      <c r="J14" s="45"/>
      <c r="K14" s="44"/>
      <c r="L14" s="44"/>
      <c r="M14" s="44"/>
      <c r="N14" s="46"/>
      <c r="Q14" s="1"/>
    </row>
    <row r="15" spans="2:17" ht="24.75" customHeight="1">
      <c r="B15" s="247"/>
      <c r="C15" s="247"/>
      <c r="D15" s="247"/>
      <c r="E15" s="247"/>
      <c r="F15" s="247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5">
    <mergeCell ref="G2:I2"/>
    <mergeCell ref="H6:I6"/>
    <mergeCell ref="B13:G13"/>
    <mergeCell ref="B14:G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3"/>
  <sheetViews>
    <sheetView showGridLines="0" view="pageBreakPreview" zoomScale="80" zoomScaleNormal="80" zoomScaleSheetLayoutView="80" zoomScalePageLayoutView="80" workbookViewId="0" topLeftCell="A1">
      <selection activeCell="H10" sqref="H10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SUM(N11:N12)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112</v>
      </c>
      <c r="F10" s="14"/>
      <c r="G10" s="5" t="str">
        <f>"Nazwa handlowa /
"&amp;C10&amp;" / 
"&amp;D10</f>
        <v>Nazwa handlowa /
Dawka / 
Postać /Opakowanie</v>
      </c>
      <c r="H10" s="5" t="s">
        <v>108</v>
      </c>
      <c r="I10" s="5" t="str">
        <f>B10</f>
        <v>Skład</v>
      </c>
      <c r="J10" s="5" t="s">
        <v>573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45">
      <c r="A11" s="87" t="s">
        <v>3</v>
      </c>
      <c r="B11" s="82" t="s">
        <v>447</v>
      </c>
      <c r="C11" s="82" t="s">
        <v>241</v>
      </c>
      <c r="D11" s="82" t="s">
        <v>126</v>
      </c>
      <c r="E11" s="94">
        <v>36400</v>
      </c>
      <c r="F11" s="86" t="s">
        <v>85</v>
      </c>
      <c r="G11" s="15" t="s">
        <v>105</v>
      </c>
      <c r="H11" s="61"/>
      <c r="I11" s="61"/>
      <c r="J11" s="16"/>
      <c r="K11" s="90"/>
      <c r="L11" s="90" t="str">
        <f>IF(K11=0,"0,00",IF(K11&gt;0,ROUND(E11/K11,2)))</f>
        <v>0,00</v>
      </c>
      <c r="M11" s="90"/>
      <c r="N11" s="91">
        <f>ROUND(L11*ROUND(M11,2),2)</f>
        <v>0</v>
      </c>
    </row>
    <row r="12" spans="1:14" ht="49.5" customHeight="1">
      <c r="A12" s="87" t="s">
        <v>4</v>
      </c>
      <c r="B12" s="82" t="s">
        <v>447</v>
      </c>
      <c r="C12" s="82" t="s">
        <v>134</v>
      </c>
      <c r="D12" s="82" t="s">
        <v>126</v>
      </c>
      <c r="E12" s="94">
        <v>9100</v>
      </c>
      <c r="F12" s="86" t="s">
        <v>85</v>
      </c>
      <c r="G12" s="15" t="s">
        <v>105</v>
      </c>
      <c r="H12" s="61"/>
      <c r="I12" s="61"/>
      <c r="J12" s="16"/>
      <c r="K12" s="90"/>
      <c r="L12" s="90" t="str">
        <f>IF(K12=0,"0,00",IF(K12&gt;0,ROUND(E12/K12,2)))</f>
        <v>0,00</v>
      </c>
      <c r="M12" s="90"/>
      <c r="N12" s="91">
        <f>ROUND(L12*ROUND(M12,2),2)</f>
        <v>0</v>
      </c>
    </row>
    <row r="13" s="2" customFormat="1" ht="15">
      <c r="E13" s="39"/>
    </row>
    <row r="14" spans="2:6" s="2" customFormat="1" ht="15.75" customHeight="1">
      <c r="B14" s="251" t="s">
        <v>138</v>
      </c>
      <c r="C14" s="251"/>
      <c r="D14" s="251"/>
      <c r="E14" s="251"/>
      <c r="F14" s="251"/>
    </row>
    <row r="15" spans="2:6" s="2" customFormat="1" ht="14.25" customHeight="1">
      <c r="B15" s="251"/>
      <c r="C15" s="251"/>
      <c r="D15" s="251"/>
      <c r="E15" s="251"/>
      <c r="F15" s="25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0"/>
  <sheetViews>
    <sheetView showGridLines="0" view="pageBreakPreview" zoomScale="80" zoomScaleNormal="80" zoomScaleSheetLayoutView="80" zoomScalePageLayoutView="80" workbookViewId="0" topLeftCell="A1">
      <selection activeCell="E10" sqref="E10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22.125" style="1" customWidth="1"/>
    <col min="4" max="4" width="23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8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SUM(N11:N37)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117</v>
      </c>
      <c r="E10" s="36" t="s">
        <v>112</v>
      </c>
      <c r="F10" s="14"/>
      <c r="G10" s="5" t="str">
        <f>"Nazwa handlowa /
"&amp;C10&amp;" / 
"&amp;D10</f>
        <v>Nazwa handlowa /
Dawka / 
Postać/ Opakowanie</v>
      </c>
      <c r="H10" s="5" t="s">
        <v>574</v>
      </c>
      <c r="I10" s="5" t="str">
        <f>B10</f>
        <v>Skład</v>
      </c>
      <c r="J10" s="5" t="s">
        <v>575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45">
      <c r="A11" s="21" t="s">
        <v>3</v>
      </c>
      <c r="B11" s="82" t="s">
        <v>448</v>
      </c>
      <c r="C11" s="82" t="s">
        <v>118</v>
      </c>
      <c r="D11" s="82" t="s">
        <v>126</v>
      </c>
      <c r="E11" s="85">
        <v>600</v>
      </c>
      <c r="F11" s="102" t="s">
        <v>85</v>
      </c>
      <c r="G11" s="15" t="s">
        <v>105</v>
      </c>
      <c r="H11" s="61"/>
      <c r="I11" s="61"/>
      <c r="J11" s="16"/>
      <c r="K11" s="89"/>
      <c r="L11" s="90" t="str">
        <f>IF(K11=0,"0,00",IF(K11&gt;0,ROUND(E11/K11,2)))</f>
        <v>0,00</v>
      </c>
      <c r="M11" s="89"/>
      <c r="N11" s="91">
        <f>ROUND(L11*ROUND(M11,2),2)</f>
        <v>0</v>
      </c>
    </row>
    <row r="12" spans="1:14" ht="45">
      <c r="A12" s="21" t="s">
        <v>4</v>
      </c>
      <c r="B12" s="82" t="s">
        <v>448</v>
      </c>
      <c r="C12" s="82" t="s">
        <v>141</v>
      </c>
      <c r="D12" s="82" t="s">
        <v>126</v>
      </c>
      <c r="E12" s="85">
        <v>5000</v>
      </c>
      <c r="F12" s="102" t="s">
        <v>85</v>
      </c>
      <c r="G12" s="15" t="s">
        <v>105</v>
      </c>
      <c r="H12" s="61"/>
      <c r="I12" s="61"/>
      <c r="J12" s="16"/>
      <c r="K12" s="89"/>
      <c r="L12" s="90" t="str">
        <f aca="true" t="shared" si="0" ref="L12:L37">IF(K12=0,"0,00",IF(K12&gt;0,ROUND(E12/K12,2)))</f>
        <v>0,00</v>
      </c>
      <c r="M12" s="89"/>
      <c r="N12" s="91">
        <f aca="true" t="shared" si="1" ref="N12:N37">ROUND(L12*ROUND(M12,2),2)</f>
        <v>0</v>
      </c>
    </row>
    <row r="13" spans="1:14" ht="45">
      <c r="A13" s="21" t="s">
        <v>5</v>
      </c>
      <c r="B13" s="82" t="s">
        <v>448</v>
      </c>
      <c r="C13" s="82" t="s">
        <v>123</v>
      </c>
      <c r="D13" s="82" t="s">
        <v>126</v>
      </c>
      <c r="E13" s="85">
        <v>600</v>
      </c>
      <c r="F13" s="102" t="s">
        <v>85</v>
      </c>
      <c r="G13" s="15" t="s">
        <v>105</v>
      </c>
      <c r="H13" s="61"/>
      <c r="I13" s="61"/>
      <c r="J13" s="16"/>
      <c r="K13" s="89"/>
      <c r="L13" s="90" t="str">
        <f t="shared" si="0"/>
        <v>0,00</v>
      </c>
      <c r="M13" s="89"/>
      <c r="N13" s="91">
        <f t="shared" si="1"/>
        <v>0</v>
      </c>
    </row>
    <row r="14" spans="1:14" ht="45">
      <c r="A14" s="21" t="s">
        <v>6</v>
      </c>
      <c r="B14" s="88" t="s">
        <v>181</v>
      </c>
      <c r="C14" s="84" t="s">
        <v>159</v>
      </c>
      <c r="D14" s="95" t="s">
        <v>126</v>
      </c>
      <c r="E14" s="85">
        <v>6000</v>
      </c>
      <c r="F14" s="102" t="s">
        <v>85</v>
      </c>
      <c r="G14" s="15" t="s">
        <v>105</v>
      </c>
      <c r="H14" s="61"/>
      <c r="I14" s="61"/>
      <c r="J14" s="16"/>
      <c r="K14" s="89"/>
      <c r="L14" s="90" t="str">
        <f t="shared" si="0"/>
        <v>0,00</v>
      </c>
      <c r="M14" s="89"/>
      <c r="N14" s="91">
        <f t="shared" si="1"/>
        <v>0</v>
      </c>
    </row>
    <row r="15" spans="1:14" ht="45">
      <c r="A15" s="21" t="s">
        <v>56</v>
      </c>
      <c r="B15" s="88" t="s">
        <v>181</v>
      </c>
      <c r="C15" s="84" t="s">
        <v>182</v>
      </c>
      <c r="D15" s="95" t="s">
        <v>183</v>
      </c>
      <c r="E15" s="85">
        <v>30</v>
      </c>
      <c r="F15" s="102" t="s">
        <v>85</v>
      </c>
      <c r="G15" s="15" t="s">
        <v>105</v>
      </c>
      <c r="H15" s="61"/>
      <c r="I15" s="61"/>
      <c r="J15" s="16"/>
      <c r="K15" s="89"/>
      <c r="L15" s="90" t="str">
        <f t="shared" si="0"/>
        <v>0,00</v>
      </c>
      <c r="M15" s="89"/>
      <c r="N15" s="91">
        <f t="shared" si="1"/>
        <v>0</v>
      </c>
    </row>
    <row r="16" spans="1:14" ht="45">
      <c r="A16" s="21" t="s">
        <v>84</v>
      </c>
      <c r="B16" s="84" t="s">
        <v>184</v>
      </c>
      <c r="C16" s="84" t="s">
        <v>124</v>
      </c>
      <c r="D16" s="84" t="s">
        <v>126</v>
      </c>
      <c r="E16" s="85">
        <v>4500</v>
      </c>
      <c r="F16" s="102" t="s">
        <v>85</v>
      </c>
      <c r="G16" s="15" t="s">
        <v>105</v>
      </c>
      <c r="H16" s="61"/>
      <c r="I16" s="61"/>
      <c r="J16" s="16"/>
      <c r="K16" s="89"/>
      <c r="L16" s="90" t="str">
        <f t="shared" si="0"/>
        <v>0,00</v>
      </c>
      <c r="M16" s="89"/>
      <c r="N16" s="91">
        <f t="shared" si="1"/>
        <v>0</v>
      </c>
    </row>
    <row r="17" spans="1:14" ht="45">
      <c r="A17" s="21" t="s">
        <v>7</v>
      </c>
      <c r="B17" s="84" t="s">
        <v>185</v>
      </c>
      <c r="C17" s="84" t="s">
        <v>186</v>
      </c>
      <c r="D17" s="84" t="s">
        <v>187</v>
      </c>
      <c r="E17" s="96">
        <v>40</v>
      </c>
      <c r="F17" s="102" t="s">
        <v>85</v>
      </c>
      <c r="G17" s="15" t="s">
        <v>105</v>
      </c>
      <c r="H17" s="61"/>
      <c r="I17" s="61"/>
      <c r="J17" s="16"/>
      <c r="K17" s="89"/>
      <c r="L17" s="90" t="str">
        <f t="shared" si="0"/>
        <v>0,00</v>
      </c>
      <c r="M17" s="89"/>
      <c r="N17" s="91">
        <f t="shared" si="1"/>
        <v>0</v>
      </c>
    </row>
    <row r="18" spans="1:14" ht="45">
      <c r="A18" s="21" t="s">
        <v>8</v>
      </c>
      <c r="B18" s="97" t="s">
        <v>188</v>
      </c>
      <c r="C18" s="97" t="s">
        <v>133</v>
      </c>
      <c r="D18" s="97" t="s">
        <v>126</v>
      </c>
      <c r="E18" s="85">
        <v>7200</v>
      </c>
      <c r="F18" s="102" t="s">
        <v>85</v>
      </c>
      <c r="G18" s="15" t="s">
        <v>105</v>
      </c>
      <c r="H18" s="61"/>
      <c r="I18" s="61"/>
      <c r="J18" s="16"/>
      <c r="K18" s="89"/>
      <c r="L18" s="90" t="str">
        <f t="shared" si="0"/>
        <v>0,00</v>
      </c>
      <c r="M18" s="89"/>
      <c r="N18" s="91">
        <f t="shared" si="1"/>
        <v>0</v>
      </c>
    </row>
    <row r="19" spans="1:14" ht="45">
      <c r="A19" s="21" t="s">
        <v>21</v>
      </c>
      <c r="B19" s="82" t="s">
        <v>189</v>
      </c>
      <c r="C19" s="97" t="s">
        <v>124</v>
      </c>
      <c r="D19" s="82" t="s">
        <v>126</v>
      </c>
      <c r="E19" s="85">
        <v>1500</v>
      </c>
      <c r="F19" s="102" t="s">
        <v>85</v>
      </c>
      <c r="G19" s="15" t="s">
        <v>105</v>
      </c>
      <c r="H19" s="61"/>
      <c r="I19" s="61"/>
      <c r="J19" s="16"/>
      <c r="K19" s="89"/>
      <c r="L19" s="90" t="str">
        <f t="shared" si="0"/>
        <v>0,00</v>
      </c>
      <c r="M19" s="89"/>
      <c r="N19" s="91">
        <f t="shared" si="1"/>
        <v>0</v>
      </c>
    </row>
    <row r="20" spans="1:14" ht="45">
      <c r="A20" s="21" t="s">
        <v>83</v>
      </c>
      <c r="B20" s="98" t="s">
        <v>449</v>
      </c>
      <c r="C20" s="97" t="s">
        <v>137</v>
      </c>
      <c r="D20" s="82" t="s">
        <v>190</v>
      </c>
      <c r="E20" s="85">
        <v>1000</v>
      </c>
      <c r="F20" s="102" t="s">
        <v>85</v>
      </c>
      <c r="G20" s="15" t="s">
        <v>105</v>
      </c>
      <c r="H20" s="61"/>
      <c r="I20" s="61"/>
      <c r="J20" s="16"/>
      <c r="K20" s="89"/>
      <c r="L20" s="90" t="str">
        <f t="shared" si="0"/>
        <v>0,00</v>
      </c>
      <c r="M20" s="89"/>
      <c r="N20" s="91">
        <f t="shared" si="1"/>
        <v>0</v>
      </c>
    </row>
    <row r="21" spans="1:14" ht="45">
      <c r="A21" s="21" t="s">
        <v>1</v>
      </c>
      <c r="B21" s="99" t="s">
        <v>191</v>
      </c>
      <c r="C21" s="95" t="s">
        <v>125</v>
      </c>
      <c r="D21" s="82" t="s">
        <v>126</v>
      </c>
      <c r="E21" s="85">
        <v>70200</v>
      </c>
      <c r="F21" s="102" t="s">
        <v>85</v>
      </c>
      <c r="G21" s="15" t="s">
        <v>105</v>
      </c>
      <c r="H21" s="61"/>
      <c r="I21" s="61"/>
      <c r="J21" s="16"/>
      <c r="K21" s="89"/>
      <c r="L21" s="90" t="str">
        <f t="shared" si="0"/>
        <v>0,00</v>
      </c>
      <c r="M21" s="89"/>
      <c r="N21" s="91">
        <f t="shared" si="1"/>
        <v>0</v>
      </c>
    </row>
    <row r="22" spans="1:14" ht="45">
      <c r="A22" s="21" t="s">
        <v>0</v>
      </c>
      <c r="B22" s="98" t="s">
        <v>192</v>
      </c>
      <c r="C22" s="97" t="s">
        <v>150</v>
      </c>
      <c r="D22" s="97" t="s">
        <v>193</v>
      </c>
      <c r="E22" s="85">
        <v>50</v>
      </c>
      <c r="F22" s="102" t="s">
        <v>85</v>
      </c>
      <c r="G22" s="15" t="s">
        <v>105</v>
      </c>
      <c r="H22" s="61"/>
      <c r="I22" s="61"/>
      <c r="J22" s="16"/>
      <c r="K22" s="89"/>
      <c r="L22" s="90" t="str">
        <f t="shared" si="0"/>
        <v>0,00</v>
      </c>
      <c r="M22" s="89"/>
      <c r="N22" s="91">
        <f t="shared" si="1"/>
        <v>0</v>
      </c>
    </row>
    <row r="23" spans="1:14" ht="45">
      <c r="A23" s="21" t="s">
        <v>86</v>
      </c>
      <c r="B23" s="88" t="s">
        <v>450</v>
      </c>
      <c r="C23" s="88" t="s">
        <v>194</v>
      </c>
      <c r="D23" s="88" t="s">
        <v>195</v>
      </c>
      <c r="E23" s="85">
        <v>2100</v>
      </c>
      <c r="F23" s="102" t="s">
        <v>85</v>
      </c>
      <c r="G23" s="15" t="s">
        <v>105</v>
      </c>
      <c r="H23" s="61"/>
      <c r="I23" s="61"/>
      <c r="J23" s="16"/>
      <c r="K23" s="89"/>
      <c r="L23" s="90" t="str">
        <f t="shared" si="0"/>
        <v>0,00</v>
      </c>
      <c r="M23" s="89"/>
      <c r="N23" s="91">
        <f t="shared" si="1"/>
        <v>0</v>
      </c>
    </row>
    <row r="24" spans="1:14" ht="45">
      <c r="A24" s="21" t="s">
        <v>87</v>
      </c>
      <c r="B24" s="88" t="s">
        <v>450</v>
      </c>
      <c r="C24" s="88" t="s">
        <v>196</v>
      </c>
      <c r="D24" s="88" t="s">
        <v>195</v>
      </c>
      <c r="E24" s="85">
        <v>1200</v>
      </c>
      <c r="F24" s="102" t="s">
        <v>85</v>
      </c>
      <c r="G24" s="15" t="s">
        <v>105</v>
      </c>
      <c r="H24" s="61"/>
      <c r="I24" s="61"/>
      <c r="J24" s="16"/>
      <c r="K24" s="89"/>
      <c r="L24" s="90" t="str">
        <f t="shared" si="0"/>
        <v>0,00</v>
      </c>
      <c r="M24" s="89"/>
      <c r="N24" s="91">
        <f t="shared" si="1"/>
        <v>0</v>
      </c>
    </row>
    <row r="25" spans="1:14" ht="45">
      <c r="A25" s="21" t="s">
        <v>88</v>
      </c>
      <c r="B25" s="84" t="s">
        <v>197</v>
      </c>
      <c r="C25" s="84" t="s">
        <v>198</v>
      </c>
      <c r="D25" s="84" t="s">
        <v>187</v>
      </c>
      <c r="E25" s="85">
        <v>320</v>
      </c>
      <c r="F25" s="102" t="s">
        <v>85</v>
      </c>
      <c r="G25" s="15" t="s">
        <v>105</v>
      </c>
      <c r="H25" s="61"/>
      <c r="I25" s="61"/>
      <c r="J25" s="16"/>
      <c r="K25" s="89"/>
      <c r="L25" s="90" t="str">
        <f t="shared" si="0"/>
        <v>0,00</v>
      </c>
      <c r="M25" s="89"/>
      <c r="N25" s="91">
        <f t="shared" si="1"/>
        <v>0</v>
      </c>
    </row>
    <row r="26" spans="1:14" ht="59.25" customHeight="1">
      <c r="A26" s="21" t="s">
        <v>89</v>
      </c>
      <c r="B26" s="88" t="s">
        <v>199</v>
      </c>
      <c r="C26" s="84" t="s">
        <v>200</v>
      </c>
      <c r="D26" s="84" t="s">
        <v>201</v>
      </c>
      <c r="E26" s="85">
        <v>6000</v>
      </c>
      <c r="F26" s="102" t="s">
        <v>85</v>
      </c>
      <c r="G26" s="15" t="s">
        <v>105</v>
      </c>
      <c r="H26" s="61"/>
      <c r="I26" s="61"/>
      <c r="J26" s="16"/>
      <c r="K26" s="89"/>
      <c r="L26" s="90" t="str">
        <f t="shared" si="0"/>
        <v>0,00</v>
      </c>
      <c r="M26" s="89"/>
      <c r="N26" s="91">
        <f t="shared" si="1"/>
        <v>0</v>
      </c>
    </row>
    <row r="27" spans="1:14" ht="45">
      <c r="A27" s="21" t="s">
        <v>90</v>
      </c>
      <c r="B27" s="82" t="s">
        <v>202</v>
      </c>
      <c r="C27" s="97" t="s">
        <v>134</v>
      </c>
      <c r="D27" s="82" t="s">
        <v>126</v>
      </c>
      <c r="E27" s="85">
        <v>3500</v>
      </c>
      <c r="F27" s="102" t="s">
        <v>85</v>
      </c>
      <c r="G27" s="15" t="s">
        <v>105</v>
      </c>
      <c r="H27" s="61"/>
      <c r="I27" s="61"/>
      <c r="J27" s="16"/>
      <c r="K27" s="89"/>
      <c r="L27" s="90" t="str">
        <f t="shared" si="0"/>
        <v>0,00</v>
      </c>
      <c r="M27" s="89"/>
      <c r="N27" s="91">
        <f t="shared" si="1"/>
        <v>0</v>
      </c>
    </row>
    <row r="28" spans="1:14" ht="45">
      <c r="A28" s="21" t="s">
        <v>91</v>
      </c>
      <c r="B28" s="88" t="s">
        <v>203</v>
      </c>
      <c r="C28" s="84" t="s">
        <v>204</v>
      </c>
      <c r="D28" s="84" t="s">
        <v>205</v>
      </c>
      <c r="E28" s="85">
        <v>200</v>
      </c>
      <c r="F28" s="102" t="s">
        <v>85</v>
      </c>
      <c r="G28" s="15" t="s">
        <v>105</v>
      </c>
      <c r="H28" s="61"/>
      <c r="I28" s="61"/>
      <c r="J28" s="16"/>
      <c r="K28" s="89"/>
      <c r="L28" s="90" t="str">
        <f t="shared" si="0"/>
        <v>0,00</v>
      </c>
      <c r="M28" s="89"/>
      <c r="N28" s="91">
        <f t="shared" si="1"/>
        <v>0</v>
      </c>
    </row>
    <row r="29" spans="1:14" ht="45">
      <c r="A29" s="21" t="s">
        <v>92</v>
      </c>
      <c r="B29" s="88" t="s">
        <v>206</v>
      </c>
      <c r="C29" s="88" t="s">
        <v>207</v>
      </c>
      <c r="D29" s="88" t="s">
        <v>208</v>
      </c>
      <c r="E29" s="85">
        <v>1200</v>
      </c>
      <c r="F29" s="102" t="s">
        <v>85</v>
      </c>
      <c r="G29" s="15" t="s">
        <v>105</v>
      </c>
      <c r="H29" s="61"/>
      <c r="I29" s="61"/>
      <c r="J29" s="16"/>
      <c r="K29" s="89"/>
      <c r="L29" s="90" t="str">
        <f t="shared" si="0"/>
        <v>0,00</v>
      </c>
      <c r="M29" s="89"/>
      <c r="N29" s="91">
        <f t="shared" si="1"/>
        <v>0</v>
      </c>
    </row>
    <row r="30" spans="1:14" ht="45">
      <c r="A30" s="21" t="s">
        <v>93</v>
      </c>
      <c r="B30" s="88" t="s">
        <v>209</v>
      </c>
      <c r="C30" s="88" t="s">
        <v>151</v>
      </c>
      <c r="D30" s="84" t="s">
        <v>126</v>
      </c>
      <c r="E30" s="85">
        <v>600</v>
      </c>
      <c r="F30" s="102" t="s">
        <v>85</v>
      </c>
      <c r="G30" s="15" t="s">
        <v>105</v>
      </c>
      <c r="H30" s="61"/>
      <c r="I30" s="61"/>
      <c r="J30" s="16"/>
      <c r="K30" s="89"/>
      <c r="L30" s="90" t="str">
        <f t="shared" si="0"/>
        <v>0,00</v>
      </c>
      <c r="M30" s="89"/>
      <c r="N30" s="91">
        <f t="shared" si="1"/>
        <v>0</v>
      </c>
    </row>
    <row r="31" spans="1:14" ht="45">
      <c r="A31" s="21" t="s">
        <v>113</v>
      </c>
      <c r="B31" s="100" t="s">
        <v>149</v>
      </c>
      <c r="C31" s="100" t="s">
        <v>151</v>
      </c>
      <c r="D31" s="95" t="s">
        <v>129</v>
      </c>
      <c r="E31" s="103">
        <v>1500</v>
      </c>
      <c r="F31" s="102" t="s">
        <v>85</v>
      </c>
      <c r="G31" s="15" t="s">
        <v>105</v>
      </c>
      <c r="H31" s="61"/>
      <c r="I31" s="61"/>
      <c r="J31" s="16"/>
      <c r="K31" s="89"/>
      <c r="L31" s="90" t="str">
        <f t="shared" si="0"/>
        <v>0,00</v>
      </c>
      <c r="M31" s="89"/>
      <c r="N31" s="91">
        <f t="shared" si="1"/>
        <v>0</v>
      </c>
    </row>
    <row r="32" spans="1:14" ht="45">
      <c r="A32" s="21" t="s">
        <v>114</v>
      </c>
      <c r="B32" s="88" t="s">
        <v>210</v>
      </c>
      <c r="C32" s="84" t="s">
        <v>211</v>
      </c>
      <c r="D32" s="84" t="s">
        <v>126</v>
      </c>
      <c r="E32" s="85">
        <v>4500</v>
      </c>
      <c r="F32" s="102" t="s">
        <v>85</v>
      </c>
      <c r="G32" s="15" t="s">
        <v>105</v>
      </c>
      <c r="H32" s="61"/>
      <c r="I32" s="61"/>
      <c r="J32" s="16"/>
      <c r="K32" s="89"/>
      <c r="L32" s="90" t="str">
        <f t="shared" si="0"/>
        <v>0,00</v>
      </c>
      <c r="M32" s="89"/>
      <c r="N32" s="91">
        <f t="shared" si="1"/>
        <v>0</v>
      </c>
    </row>
    <row r="33" spans="1:14" ht="45">
      <c r="A33" s="21" t="s">
        <v>115</v>
      </c>
      <c r="B33" s="101" t="s">
        <v>212</v>
      </c>
      <c r="C33" s="95" t="s">
        <v>136</v>
      </c>
      <c r="D33" s="95" t="s">
        <v>142</v>
      </c>
      <c r="E33" s="85">
        <v>60000</v>
      </c>
      <c r="F33" s="102" t="s">
        <v>85</v>
      </c>
      <c r="G33" s="15" t="s">
        <v>105</v>
      </c>
      <c r="H33" s="61"/>
      <c r="I33" s="61"/>
      <c r="J33" s="16"/>
      <c r="K33" s="89"/>
      <c r="L33" s="90" t="str">
        <f t="shared" si="0"/>
        <v>0,00</v>
      </c>
      <c r="M33" s="89"/>
      <c r="N33" s="91">
        <f t="shared" si="1"/>
        <v>0</v>
      </c>
    </row>
    <row r="34" spans="1:14" ht="45">
      <c r="A34" s="21" t="s">
        <v>171</v>
      </c>
      <c r="B34" s="82" t="s">
        <v>451</v>
      </c>
      <c r="C34" s="82" t="s">
        <v>130</v>
      </c>
      <c r="D34" s="82" t="s">
        <v>126</v>
      </c>
      <c r="E34" s="85">
        <v>5040</v>
      </c>
      <c r="F34" s="102" t="s">
        <v>85</v>
      </c>
      <c r="G34" s="15" t="s">
        <v>105</v>
      </c>
      <c r="H34" s="61"/>
      <c r="I34" s="61"/>
      <c r="J34" s="16"/>
      <c r="K34" s="89"/>
      <c r="L34" s="90" t="str">
        <f t="shared" si="0"/>
        <v>0,00</v>
      </c>
      <c r="M34" s="89"/>
      <c r="N34" s="91">
        <f t="shared" si="1"/>
        <v>0</v>
      </c>
    </row>
    <row r="35" spans="1:14" ht="45">
      <c r="A35" s="21" t="s">
        <v>172</v>
      </c>
      <c r="B35" s="82" t="s">
        <v>451</v>
      </c>
      <c r="C35" s="82" t="s">
        <v>131</v>
      </c>
      <c r="D35" s="82" t="s">
        <v>126</v>
      </c>
      <c r="E35" s="85">
        <v>4060</v>
      </c>
      <c r="F35" s="102" t="s">
        <v>85</v>
      </c>
      <c r="G35" s="15" t="s">
        <v>105</v>
      </c>
      <c r="H35" s="61"/>
      <c r="I35" s="61"/>
      <c r="J35" s="16"/>
      <c r="K35" s="89"/>
      <c r="L35" s="90" t="str">
        <f t="shared" si="0"/>
        <v>0,00</v>
      </c>
      <c r="M35" s="89"/>
      <c r="N35" s="91">
        <f t="shared" si="1"/>
        <v>0</v>
      </c>
    </row>
    <row r="36" spans="1:14" ht="45">
      <c r="A36" s="21" t="s">
        <v>173</v>
      </c>
      <c r="B36" s="88" t="s">
        <v>213</v>
      </c>
      <c r="C36" s="88" t="s">
        <v>214</v>
      </c>
      <c r="D36" s="82" t="s">
        <v>126</v>
      </c>
      <c r="E36" s="85">
        <v>1008</v>
      </c>
      <c r="F36" s="102" t="s">
        <v>85</v>
      </c>
      <c r="G36" s="15" t="s">
        <v>105</v>
      </c>
      <c r="H36" s="61"/>
      <c r="I36" s="61"/>
      <c r="J36" s="16"/>
      <c r="K36" s="89"/>
      <c r="L36" s="90" t="str">
        <f t="shared" si="0"/>
        <v>0,00</v>
      </c>
      <c r="M36" s="89"/>
      <c r="N36" s="91">
        <f t="shared" si="1"/>
        <v>0</v>
      </c>
    </row>
    <row r="37" spans="1:14" ht="261" customHeight="1">
      <c r="A37" s="21" t="s">
        <v>174</v>
      </c>
      <c r="B37" s="88" t="s">
        <v>452</v>
      </c>
      <c r="C37" s="88" t="s">
        <v>215</v>
      </c>
      <c r="D37" s="88" t="s">
        <v>216</v>
      </c>
      <c r="E37" s="85">
        <v>100</v>
      </c>
      <c r="F37" s="102" t="s">
        <v>85</v>
      </c>
      <c r="G37" s="15" t="s">
        <v>105</v>
      </c>
      <c r="H37" s="61"/>
      <c r="I37" s="61"/>
      <c r="J37" s="16"/>
      <c r="K37" s="89"/>
      <c r="L37" s="90" t="str">
        <f t="shared" si="0"/>
        <v>0,00</v>
      </c>
      <c r="M37" s="89"/>
      <c r="N37" s="91">
        <f t="shared" si="1"/>
        <v>0</v>
      </c>
    </row>
    <row r="38" spans="1:14" ht="15">
      <c r="A38" s="9"/>
      <c r="B38" s="42"/>
      <c r="C38" s="42"/>
      <c r="D38" s="42"/>
      <c r="E38" s="75"/>
      <c r="F38" s="9"/>
      <c r="G38" s="44"/>
      <c r="H38" s="77"/>
      <c r="I38" s="77"/>
      <c r="J38" s="45"/>
      <c r="K38" s="44"/>
      <c r="L38" s="44"/>
      <c r="M38" s="44"/>
      <c r="N38" s="46"/>
    </row>
    <row r="39" spans="1:14" ht="15">
      <c r="A39" s="9"/>
      <c r="B39" s="251" t="s">
        <v>453</v>
      </c>
      <c r="C39" s="251"/>
      <c r="D39" s="251"/>
      <c r="E39" s="251"/>
      <c r="F39" s="251"/>
      <c r="G39" s="44"/>
      <c r="H39" s="77"/>
      <c r="I39" s="77"/>
      <c r="J39" s="45"/>
      <c r="K39" s="44"/>
      <c r="L39" s="44"/>
      <c r="M39" s="44"/>
      <c r="N39" s="46"/>
    </row>
    <row r="40" spans="2:17" ht="15">
      <c r="B40" s="247" t="s">
        <v>454</v>
      </c>
      <c r="C40" s="247"/>
      <c r="D40" s="247"/>
      <c r="E40" s="247"/>
      <c r="F40" s="247"/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47" ht="15">
      <c r="Q147" s="1"/>
    </row>
    <row r="148" ht="15">
      <c r="Q148" s="1"/>
    </row>
    <row r="149" ht="15">
      <c r="Q149" s="1"/>
    </row>
    <row r="150" ht="15">
      <c r="Q150" s="1"/>
    </row>
    <row r="151" ht="15">
      <c r="Q151" s="1"/>
    </row>
    <row r="152" ht="15">
      <c r="Q152" s="1"/>
    </row>
    <row r="153" ht="15">
      <c r="Q153" s="1"/>
    </row>
    <row r="154" ht="15">
      <c r="Q154" s="1"/>
    </row>
    <row r="155" ht="15">
      <c r="Q155" s="1"/>
    </row>
    <row r="156" ht="15">
      <c r="Q156" s="1"/>
    </row>
    <row r="157" ht="15">
      <c r="Q157" s="1"/>
    </row>
    <row r="158" ht="15">
      <c r="Q158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  <row r="166" ht="15">
      <c r="Q166" s="1"/>
    </row>
    <row r="167" ht="15">
      <c r="Q167" s="1"/>
    </row>
    <row r="168" ht="15">
      <c r="Q168" s="1"/>
    </row>
    <row r="169" ht="15">
      <c r="Q169" s="1"/>
    </row>
    <row r="170" ht="15">
      <c r="Q170" s="1"/>
    </row>
    <row r="171" ht="15">
      <c r="Q171" s="1"/>
    </row>
    <row r="172" ht="15">
      <c r="Q172" s="1"/>
    </row>
    <row r="173" ht="15">
      <c r="Q173" s="1"/>
    </row>
    <row r="174" ht="15">
      <c r="Q174" s="1"/>
    </row>
    <row r="175" ht="15">
      <c r="Q175" s="1"/>
    </row>
    <row r="176" ht="15">
      <c r="Q176" s="1"/>
    </row>
    <row r="177" ht="15">
      <c r="Q177" s="1"/>
    </row>
    <row r="178" ht="15">
      <c r="Q178" s="1"/>
    </row>
    <row r="179" ht="15">
      <c r="Q179" s="1"/>
    </row>
    <row r="180" ht="15">
      <c r="Q180" s="1"/>
    </row>
  </sheetData>
  <sheetProtection/>
  <mergeCells count="4">
    <mergeCell ref="G2:I2"/>
    <mergeCell ref="H6:I6"/>
    <mergeCell ref="B39:F39"/>
    <mergeCell ref="B40:F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9"/>
  <sheetViews>
    <sheetView showGridLines="0" view="pageBreakPreview" zoomScale="80" zoomScaleNormal="80" zoomScaleSheetLayoutView="80" zoomScalePageLayoutView="80" workbookViewId="0" topLeftCell="A1">
      <selection activeCell="H14" sqref="H14"/>
    </sheetView>
  </sheetViews>
  <sheetFormatPr defaultColWidth="9.00390625" defaultRowHeight="12.75"/>
  <cols>
    <col min="1" max="1" width="5.125" style="1" customWidth="1"/>
    <col min="2" max="4" width="20.875" style="1" customWidth="1"/>
    <col min="5" max="5" width="10.625" style="23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SUM(N11:N18:N20:N22)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0.5" customHeight="1">
      <c r="A10" s="5" t="s">
        <v>82</v>
      </c>
      <c r="B10" s="5" t="s">
        <v>16</v>
      </c>
      <c r="C10" s="5" t="s">
        <v>17</v>
      </c>
      <c r="D10" s="5" t="s">
        <v>104</v>
      </c>
      <c r="E10" s="36" t="s">
        <v>121</v>
      </c>
      <c r="F10" s="14"/>
      <c r="G10" s="5" t="str">
        <f>"Nazwa handlowa /
"&amp;C10&amp;" / 
"&amp;D10</f>
        <v>Nazwa handlowa /
Dawka / 
Postać /Opakowanie</v>
      </c>
      <c r="H10" s="5" t="s">
        <v>161</v>
      </c>
      <c r="I10" s="5" t="str">
        <f>B10</f>
        <v>Skład</v>
      </c>
      <c r="J10" s="5" t="s">
        <v>572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45">
      <c r="A11" s="87" t="s">
        <v>3</v>
      </c>
      <c r="B11" s="101" t="s">
        <v>455</v>
      </c>
      <c r="C11" s="104" t="s">
        <v>217</v>
      </c>
      <c r="D11" s="104" t="s">
        <v>218</v>
      </c>
      <c r="E11" s="105">
        <v>200</v>
      </c>
      <c r="F11" s="86" t="s">
        <v>85</v>
      </c>
      <c r="G11" s="15" t="s">
        <v>105</v>
      </c>
      <c r="H11" s="61"/>
      <c r="I11" s="61"/>
      <c r="J11" s="16"/>
      <c r="K11" s="176"/>
      <c r="L11" s="176" t="str">
        <f>IF(K11=0,"0,00",IF(K11&gt;0,ROUND(E11/K11,2)))</f>
        <v>0,00</v>
      </c>
      <c r="M11" s="176"/>
      <c r="N11" s="180">
        <f>ROUND(L11*ROUND(M11,2),2)</f>
        <v>0</v>
      </c>
    </row>
    <row r="12" spans="1:14" ht="45">
      <c r="A12" s="87" t="s">
        <v>4</v>
      </c>
      <c r="B12" s="101" t="s">
        <v>455</v>
      </c>
      <c r="C12" s="104" t="s">
        <v>219</v>
      </c>
      <c r="D12" s="104" t="s">
        <v>218</v>
      </c>
      <c r="E12" s="105">
        <v>1100</v>
      </c>
      <c r="F12" s="86" t="s">
        <v>85</v>
      </c>
      <c r="G12" s="15" t="s">
        <v>105</v>
      </c>
      <c r="H12" s="61"/>
      <c r="I12" s="61"/>
      <c r="J12" s="16"/>
      <c r="K12" s="176"/>
      <c r="L12" s="176" t="str">
        <f aca="true" t="shared" si="0" ref="L12:L22">IF(K12=0,"0,00",IF(K12&gt;0,ROUND(E12/K12,2)))</f>
        <v>0,00</v>
      </c>
      <c r="M12" s="176"/>
      <c r="N12" s="180">
        <f aca="true" t="shared" si="1" ref="N12:N22">ROUND(L12*ROUND(M12,2),2)</f>
        <v>0</v>
      </c>
    </row>
    <row r="13" spans="1:14" ht="45">
      <c r="A13" s="87" t="s">
        <v>5</v>
      </c>
      <c r="B13" s="101" t="s">
        <v>455</v>
      </c>
      <c r="C13" s="104" t="s">
        <v>220</v>
      </c>
      <c r="D13" s="104" t="s">
        <v>218</v>
      </c>
      <c r="E13" s="105">
        <v>300</v>
      </c>
      <c r="F13" s="86" t="s">
        <v>85</v>
      </c>
      <c r="G13" s="15" t="s">
        <v>105</v>
      </c>
      <c r="H13" s="61"/>
      <c r="I13" s="61"/>
      <c r="J13" s="16"/>
      <c r="K13" s="176"/>
      <c r="L13" s="176" t="str">
        <f t="shared" si="0"/>
        <v>0,00</v>
      </c>
      <c r="M13" s="176"/>
      <c r="N13" s="180">
        <f t="shared" si="1"/>
        <v>0</v>
      </c>
    </row>
    <row r="14" spans="1:14" ht="45">
      <c r="A14" s="87" t="s">
        <v>6</v>
      </c>
      <c r="B14" s="101" t="s">
        <v>455</v>
      </c>
      <c r="C14" s="104" t="s">
        <v>221</v>
      </c>
      <c r="D14" s="104" t="s">
        <v>218</v>
      </c>
      <c r="E14" s="105">
        <v>450</v>
      </c>
      <c r="F14" s="86" t="s">
        <v>85</v>
      </c>
      <c r="G14" s="15" t="s">
        <v>105</v>
      </c>
      <c r="H14" s="61"/>
      <c r="I14" s="61"/>
      <c r="J14" s="16"/>
      <c r="K14" s="176"/>
      <c r="L14" s="176" t="str">
        <f t="shared" si="0"/>
        <v>0,00</v>
      </c>
      <c r="M14" s="176"/>
      <c r="N14" s="180">
        <f t="shared" si="1"/>
        <v>0</v>
      </c>
    </row>
    <row r="15" spans="1:14" ht="45">
      <c r="A15" s="87" t="s">
        <v>56</v>
      </c>
      <c r="B15" s="101" t="s">
        <v>455</v>
      </c>
      <c r="C15" s="104" t="s">
        <v>222</v>
      </c>
      <c r="D15" s="104" t="s">
        <v>218</v>
      </c>
      <c r="E15" s="105">
        <v>300</v>
      </c>
      <c r="F15" s="86" t="s">
        <v>85</v>
      </c>
      <c r="G15" s="15" t="s">
        <v>105</v>
      </c>
      <c r="H15" s="61"/>
      <c r="I15" s="61"/>
      <c r="J15" s="16"/>
      <c r="K15" s="176"/>
      <c r="L15" s="176" t="str">
        <f t="shared" si="0"/>
        <v>0,00</v>
      </c>
      <c r="M15" s="176"/>
      <c r="N15" s="180">
        <f t="shared" si="1"/>
        <v>0</v>
      </c>
    </row>
    <row r="16" spans="1:14" ht="45">
      <c r="A16" s="87" t="s">
        <v>84</v>
      </c>
      <c r="B16" s="106" t="s">
        <v>223</v>
      </c>
      <c r="C16" s="106" t="s">
        <v>224</v>
      </c>
      <c r="D16" s="106" t="s">
        <v>225</v>
      </c>
      <c r="E16" s="85">
        <v>10</v>
      </c>
      <c r="F16" s="86" t="s">
        <v>85</v>
      </c>
      <c r="G16" s="15" t="s">
        <v>105</v>
      </c>
      <c r="H16" s="61"/>
      <c r="I16" s="61"/>
      <c r="J16" s="16"/>
      <c r="K16" s="176"/>
      <c r="L16" s="176" t="str">
        <f t="shared" si="0"/>
        <v>0,00</v>
      </c>
      <c r="M16" s="176"/>
      <c r="N16" s="180">
        <f t="shared" si="1"/>
        <v>0</v>
      </c>
    </row>
    <row r="17" spans="1:14" ht="45">
      <c r="A17" s="87" t="s">
        <v>7</v>
      </c>
      <c r="B17" s="97" t="s">
        <v>226</v>
      </c>
      <c r="C17" s="97" t="s">
        <v>227</v>
      </c>
      <c r="D17" s="107" t="s">
        <v>166</v>
      </c>
      <c r="E17" s="85">
        <v>1200</v>
      </c>
      <c r="F17" s="86" t="s">
        <v>85</v>
      </c>
      <c r="G17" s="15" t="s">
        <v>105</v>
      </c>
      <c r="H17" s="61"/>
      <c r="I17" s="61"/>
      <c r="J17" s="16"/>
      <c r="K17" s="176"/>
      <c r="L17" s="176" t="str">
        <f t="shared" si="0"/>
        <v>0,00</v>
      </c>
      <c r="M17" s="176"/>
      <c r="N17" s="180">
        <f t="shared" si="1"/>
        <v>0</v>
      </c>
    </row>
    <row r="18" spans="1:14" ht="45">
      <c r="A18" s="87" t="s">
        <v>8</v>
      </c>
      <c r="B18" s="88" t="s">
        <v>228</v>
      </c>
      <c r="C18" s="88" t="s">
        <v>229</v>
      </c>
      <c r="D18" s="88" t="s">
        <v>205</v>
      </c>
      <c r="E18" s="85">
        <v>20</v>
      </c>
      <c r="F18" s="86" t="s">
        <v>85</v>
      </c>
      <c r="G18" s="15" t="s">
        <v>105</v>
      </c>
      <c r="H18" s="61"/>
      <c r="I18" s="61"/>
      <c r="J18" s="16"/>
      <c r="K18" s="176"/>
      <c r="L18" s="176" t="str">
        <f t="shared" si="0"/>
        <v>0,00</v>
      </c>
      <c r="M18" s="176"/>
      <c r="N18" s="180">
        <f t="shared" si="1"/>
        <v>0</v>
      </c>
    </row>
    <row r="19" spans="1:14" ht="67.5" customHeight="1">
      <c r="A19" s="108" t="s">
        <v>456</v>
      </c>
      <c r="B19" s="109" t="s">
        <v>16</v>
      </c>
      <c r="C19" s="109" t="s">
        <v>17</v>
      </c>
      <c r="D19" s="109" t="s">
        <v>104</v>
      </c>
      <c r="E19" s="254" t="s">
        <v>162</v>
      </c>
      <c r="F19" s="255"/>
      <c r="G19" s="108" t="str">
        <f>"Nazwa handlowa /
"&amp;C19&amp;" / 
"&amp;D19</f>
        <v>Nazwa handlowa /
Dawka / 
Postać /Opakowanie</v>
      </c>
      <c r="H19" s="108" t="s">
        <v>161</v>
      </c>
      <c r="I19" s="108" t="str">
        <f>B19</f>
        <v>Skład</v>
      </c>
      <c r="J19" s="108" t="s">
        <v>572</v>
      </c>
      <c r="K19" s="108" t="s">
        <v>459</v>
      </c>
      <c r="L19" s="108" t="s">
        <v>54</v>
      </c>
      <c r="M19" s="108" t="s">
        <v>55</v>
      </c>
      <c r="N19" s="108" t="s">
        <v>18</v>
      </c>
    </row>
    <row r="20" spans="1:14" ht="51" customHeight="1">
      <c r="A20" s="21" t="s">
        <v>21</v>
      </c>
      <c r="B20" s="101" t="s">
        <v>455</v>
      </c>
      <c r="C20" s="88" t="s">
        <v>230</v>
      </c>
      <c r="D20" s="88" t="s">
        <v>231</v>
      </c>
      <c r="E20" s="103">
        <v>50</v>
      </c>
      <c r="F20" s="86" t="s">
        <v>457</v>
      </c>
      <c r="G20" s="15" t="s">
        <v>105</v>
      </c>
      <c r="H20" s="61"/>
      <c r="I20" s="61"/>
      <c r="J20" s="16"/>
      <c r="K20" s="15"/>
      <c r="L20" s="15" t="str">
        <f t="shared" si="0"/>
        <v>0,00</v>
      </c>
      <c r="M20" s="15"/>
      <c r="N20" s="17">
        <f t="shared" si="1"/>
        <v>0</v>
      </c>
    </row>
    <row r="21" spans="1:14" ht="49.5" customHeight="1">
      <c r="A21" s="21" t="s">
        <v>83</v>
      </c>
      <c r="B21" s="101" t="s">
        <v>455</v>
      </c>
      <c r="C21" s="88" t="s">
        <v>232</v>
      </c>
      <c r="D21" s="88" t="s">
        <v>231</v>
      </c>
      <c r="E21" s="103">
        <v>30</v>
      </c>
      <c r="F21" s="86" t="s">
        <v>457</v>
      </c>
      <c r="G21" s="15" t="s">
        <v>105</v>
      </c>
      <c r="H21" s="61"/>
      <c r="I21" s="61"/>
      <c r="J21" s="16"/>
      <c r="K21" s="15"/>
      <c r="L21" s="15" t="str">
        <f t="shared" si="0"/>
        <v>0,00</v>
      </c>
      <c r="M21" s="15"/>
      <c r="N21" s="17">
        <f t="shared" si="1"/>
        <v>0</v>
      </c>
    </row>
    <row r="22" spans="1:14" ht="49.5" customHeight="1">
      <c r="A22" s="21" t="s">
        <v>1</v>
      </c>
      <c r="B22" s="101" t="s">
        <v>455</v>
      </c>
      <c r="C22" s="101" t="s">
        <v>233</v>
      </c>
      <c r="D22" s="101" t="s">
        <v>231</v>
      </c>
      <c r="E22" s="85">
        <v>8</v>
      </c>
      <c r="F22" s="86" t="s">
        <v>457</v>
      </c>
      <c r="G22" s="15" t="s">
        <v>105</v>
      </c>
      <c r="H22" s="61"/>
      <c r="I22" s="61"/>
      <c r="J22" s="16"/>
      <c r="K22" s="15"/>
      <c r="L22" s="15" t="str">
        <f t="shared" si="0"/>
        <v>0,00</v>
      </c>
      <c r="M22" s="15"/>
      <c r="N22" s="17">
        <f t="shared" si="1"/>
        <v>0</v>
      </c>
    </row>
    <row r="23" spans="1:17" ht="15">
      <c r="A23" s="9"/>
      <c r="B23" s="9"/>
      <c r="C23" s="9"/>
      <c r="D23" s="9"/>
      <c r="E23" s="19"/>
      <c r="F23" s="9"/>
      <c r="G23" s="9"/>
      <c r="H23" s="9"/>
      <c r="I23" s="9"/>
      <c r="J23" s="9"/>
      <c r="K23" s="9"/>
      <c r="L23" s="9"/>
      <c r="M23" s="9"/>
      <c r="N23" s="9"/>
      <c r="Q23" s="1"/>
    </row>
    <row r="24" spans="1:17" ht="19.5" customHeight="1">
      <c r="A24" s="9"/>
      <c r="B24" s="239" t="s">
        <v>458</v>
      </c>
      <c r="C24" s="239"/>
      <c r="D24" s="239"/>
      <c r="E24" s="239"/>
      <c r="F24" s="239"/>
      <c r="G24" s="239"/>
      <c r="H24" s="9"/>
      <c r="I24" s="9"/>
      <c r="J24" s="9"/>
      <c r="K24" s="9"/>
      <c r="L24" s="9"/>
      <c r="M24" s="9"/>
      <c r="N24" s="9"/>
      <c r="Q24" s="1"/>
    </row>
    <row r="25" spans="1:17" ht="23.25" customHeight="1">
      <c r="A25" s="9"/>
      <c r="B25" s="247"/>
      <c r="C25" s="247"/>
      <c r="D25" s="247"/>
      <c r="E25" s="247"/>
      <c r="F25" s="247"/>
      <c r="G25" s="247"/>
      <c r="H25" s="9"/>
      <c r="I25" s="9"/>
      <c r="J25" s="9"/>
      <c r="K25" s="9"/>
      <c r="L25" s="9"/>
      <c r="M25" s="9"/>
      <c r="N25" s="9"/>
      <c r="Q25" s="1"/>
    </row>
    <row r="26" spans="2:17" ht="22.5" customHeight="1">
      <c r="B26" s="247"/>
      <c r="C26" s="253"/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</sheetData>
  <sheetProtection/>
  <mergeCells count="6">
    <mergeCell ref="G2:I2"/>
    <mergeCell ref="H6:I6"/>
    <mergeCell ref="B24:G24"/>
    <mergeCell ref="B25:G25"/>
    <mergeCell ref="B26:C26"/>
    <mergeCell ref="E19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6"/>
  <sheetViews>
    <sheetView showGridLines="0" view="pageBreakPreview" zoomScale="80" zoomScaleNormal="80" zoomScaleSheetLayoutView="80" zoomScalePageLayoutView="85" workbookViewId="0" topLeftCell="A4">
      <selection activeCell="I10" sqref="I10"/>
    </sheetView>
  </sheetViews>
  <sheetFormatPr defaultColWidth="9.00390625" defaultRowHeight="12.75"/>
  <cols>
    <col min="1" max="1" width="5.125" style="1" customWidth="1"/>
    <col min="2" max="2" width="20.875" style="1" customWidth="1"/>
    <col min="3" max="3" width="16.625" style="1" customWidth="1"/>
    <col min="4" max="4" width="20.875" style="1" customWidth="1"/>
    <col min="5" max="5" width="10.625" style="23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00390625" style="1" customWidth="1"/>
    <col min="11" max="11" width="15.375" style="1" customWidth="1"/>
    <col min="12" max="13" width="15.2539062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DFP.271.188.2020.DB</v>
      </c>
      <c r="N1" s="37" t="s">
        <v>107</v>
      </c>
      <c r="S1" s="2"/>
      <c r="T1" s="2"/>
    </row>
    <row r="2" spans="7:9" ht="15">
      <c r="G2" s="247"/>
      <c r="H2" s="247"/>
      <c r="I2" s="247"/>
    </row>
    <row r="3" ht="15">
      <c r="N3" s="37" t="s">
        <v>116</v>
      </c>
    </row>
    <row r="4" spans="2:17" ht="1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2</v>
      </c>
      <c r="H6" s="248">
        <f>SUM(N11:N16)</f>
        <v>0</v>
      </c>
      <c r="I6" s="24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82</v>
      </c>
      <c r="B10" s="5" t="s">
        <v>16</v>
      </c>
      <c r="C10" s="5" t="s">
        <v>17</v>
      </c>
      <c r="D10" s="5" t="s">
        <v>119</v>
      </c>
      <c r="E10" s="36" t="s">
        <v>162</v>
      </c>
      <c r="F10" s="14"/>
      <c r="G10" s="5" t="str">
        <f>"Nazwa handlowa /
"&amp;C10&amp;" / 
"&amp;D10</f>
        <v>Nazwa handlowa /
Dawka / 
Postać/Opakowanie</v>
      </c>
      <c r="H10" s="5" t="s">
        <v>108</v>
      </c>
      <c r="I10" s="5" t="str">
        <f>B10</f>
        <v>Skład</v>
      </c>
      <c r="J10" s="5" t="s">
        <v>572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8.5" customHeight="1">
      <c r="A11" s="92" t="s">
        <v>3</v>
      </c>
      <c r="B11" s="110" t="s">
        <v>234</v>
      </c>
      <c r="C11" s="110" t="s">
        <v>235</v>
      </c>
      <c r="D11" s="110" t="s">
        <v>126</v>
      </c>
      <c r="E11" s="111">
        <v>34200</v>
      </c>
      <c r="F11" s="102" t="s">
        <v>85</v>
      </c>
      <c r="G11" s="89" t="s">
        <v>139</v>
      </c>
      <c r="H11" s="61"/>
      <c r="I11" s="61"/>
      <c r="J11" s="15"/>
      <c r="K11" s="90"/>
      <c r="L11" s="90" t="str">
        <f aca="true" t="shared" si="0" ref="L11:L16">IF(K11=0,"0,00",IF(K11&gt;0,ROUND(E11/K11,2)))</f>
        <v>0,00</v>
      </c>
      <c r="M11" s="90"/>
      <c r="N11" s="91">
        <f aca="true" t="shared" si="1" ref="N11:N16">ROUND(L11*ROUND(M11,2),2)</f>
        <v>0</v>
      </c>
    </row>
    <row r="12" spans="1:14" ht="58.5" customHeight="1">
      <c r="A12" s="92" t="s">
        <v>4</v>
      </c>
      <c r="B12" s="84" t="s">
        <v>460</v>
      </c>
      <c r="C12" s="84" t="s">
        <v>133</v>
      </c>
      <c r="D12" s="84" t="s">
        <v>126</v>
      </c>
      <c r="E12" s="85">
        <v>200</v>
      </c>
      <c r="F12" s="102" t="s">
        <v>85</v>
      </c>
      <c r="G12" s="89" t="s">
        <v>139</v>
      </c>
      <c r="H12" s="61"/>
      <c r="I12" s="61"/>
      <c r="J12" s="15"/>
      <c r="K12" s="90"/>
      <c r="L12" s="90" t="str">
        <f t="shared" si="0"/>
        <v>0,00</v>
      </c>
      <c r="M12" s="90"/>
      <c r="N12" s="91">
        <f t="shared" si="1"/>
        <v>0</v>
      </c>
    </row>
    <row r="13" spans="1:14" ht="58.5" customHeight="1">
      <c r="A13" s="92" t="s">
        <v>5</v>
      </c>
      <c r="B13" s="84" t="s">
        <v>460</v>
      </c>
      <c r="C13" s="84" t="s">
        <v>236</v>
      </c>
      <c r="D13" s="84" t="s">
        <v>126</v>
      </c>
      <c r="E13" s="85">
        <v>6000</v>
      </c>
      <c r="F13" s="102" t="s">
        <v>85</v>
      </c>
      <c r="G13" s="89" t="s">
        <v>139</v>
      </c>
      <c r="H13" s="61"/>
      <c r="I13" s="61"/>
      <c r="J13" s="15"/>
      <c r="K13" s="90"/>
      <c r="L13" s="90" t="str">
        <f t="shared" si="0"/>
        <v>0,00</v>
      </c>
      <c r="M13" s="90"/>
      <c r="N13" s="91">
        <f t="shared" si="1"/>
        <v>0</v>
      </c>
    </row>
    <row r="14" spans="1:14" ht="58.5" customHeight="1">
      <c r="A14" s="92" t="s">
        <v>6</v>
      </c>
      <c r="B14" s="84" t="s">
        <v>237</v>
      </c>
      <c r="C14" s="84" t="s">
        <v>118</v>
      </c>
      <c r="D14" s="84" t="s">
        <v>126</v>
      </c>
      <c r="E14" s="85">
        <v>800</v>
      </c>
      <c r="F14" s="102" t="s">
        <v>85</v>
      </c>
      <c r="G14" s="89" t="s">
        <v>139</v>
      </c>
      <c r="H14" s="61"/>
      <c r="I14" s="61"/>
      <c r="J14" s="15"/>
      <c r="K14" s="90"/>
      <c r="L14" s="90" t="str">
        <f t="shared" si="0"/>
        <v>0,00</v>
      </c>
      <c r="M14" s="90"/>
      <c r="N14" s="91">
        <f t="shared" si="1"/>
        <v>0</v>
      </c>
    </row>
    <row r="15" spans="1:14" ht="58.5" customHeight="1">
      <c r="A15" s="92" t="s">
        <v>56</v>
      </c>
      <c r="B15" s="97" t="s">
        <v>238</v>
      </c>
      <c r="C15" s="97" t="s">
        <v>134</v>
      </c>
      <c r="D15" s="97" t="s">
        <v>126</v>
      </c>
      <c r="E15" s="85">
        <v>4000</v>
      </c>
      <c r="F15" s="102" t="s">
        <v>85</v>
      </c>
      <c r="G15" s="89" t="s">
        <v>139</v>
      </c>
      <c r="H15" s="61"/>
      <c r="I15" s="61"/>
      <c r="J15" s="15"/>
      <c r="K15" s="90"/>
      <c r="L15" s="90" t="str">
        <f t="shared" si="0"/>
        <v>0,00</v>
      </c>
      <c r="M15" s="90"/>
      <c r="N15" s="91">
        <f t="shared" si="1"/>
        <v>0</v>
      </c>
    </row>
    <row r="16" spans="1:14" ht="58.5" customHeight="1">
      <c r="A16" s="92" t="s">
        <v>84</v>
      </c>
      <c r="B16" s="84" t="s">
        <v>239</v>
      </c>
      <c r="C16" s="84" t="s">
        <v>236</v>
      </c>
      <c r="D16" s="84" t="s">
        <v>126</v>
      </c>
      <c r="E16" s="85">
        <v>30000</v>
      </c>
      <c r="F16" s="102" t="s">
        <v>85</v>
      </c>
      <c r="G16" s="89" t="s">
        <v>139</v>
      </c>
      <c r="H16" s="61"/>
      <c r="I16" s="61"/>
      <c r="J16" s="15"/>
      <c r="K16" s="90"/>
      <c r="L16" s="90" t="str">
        <f t="shared" si="0"/>
        <v>0,00</v>
      </c>
      <c r="M16" s="90"/>
      <c r="N16" s="91">
        <f t="shared" si="1"/>
        <v>0</v>
      </c>
    </row>
    <row r="17" ht="15">
      <c r="Q17" s="1"/>
    </row>
    <row r="18" spans="2:17" ht="24.75" customHeight="1">
      <c r="B18" s="247" t="s">
        <v>140</v>
      </c>
      <c r="C18" s="247"/>
      <c r="D18" s="247"/>
      <c r="E18" s="247"/>
      <c r="F18" s="247"/>
      <c r="G18" s="247"/>
      <c r="Q18" s="1"/>
    </row>
    <row r="19" s="2" customFormat="1" ht="15" hidden="1">
      <c r="E19" s="39"/>
    </row>
    <row r="20" s="2" customFormat="1" ht="15">
      <c r="E20" s="39"/>
    </row>
    <row r="21" s="2" customFormat="1" ht="15">
      <c r="E21" s="39"/>
    </row>
    <row r="22" s="2" customFormat="1" ht="15">
      <c r="E22" s="39"/>
    </row>
    <row r="23" s="2" customFormat="1" ht="15">
      <c r="E23" s="39"/>
    </row>
    <row r="24" s="2" customFormat="1" ht="15">
      <c r="E24" s="39"/>
    </row>
    <row r="25" s="2" customFormat="1" ht="15">
      <c r="E25" s="39"/>
    </row>
    <row r="26" s="2" customFormat="1" ht="15">
      <c r="E26" s="39"/>
    </row>
    <row r="27" s="2" customFormat="1" ht="15">
      <c r="E27" s="39"/>
    </row>
    <row r="28" s="2" customFormat="1" ht="15">
      <c r="E28" s="39"/>
    </row>
    <row r="29" s="2" customFormat="1" ht="15">
      <c r="E29" s="39"/>
    </row>
    <row r="30" s="2" customFormat="1" ht="15">
      <c r="E30" s="39"/>
    </row>
    <row r="31" s="2" customFormat="1" ht="15">
      <c r="E31" s="39"/>
    </row>
    <row r="32" s="2" customFormat="1" ht="15">
      <c r="E32" s="39"/>
    </row>
    <row r="33" s="2" customFormat="1" ht="15">
      <c r="E33" s="39"/>
    </row>
    <row r="34" s="2" customFormat="1" ht="15">
      <c r="E34" s="39"/>
    </row>
    <row r="35" s="2" customFormat="1" ht="15">
      <c r="E35" s="39"/>
    </row>
    <row r="36" s="2" customFormat="1" ht="15">
      <c r="E36" s="39"/>
    </row>
    <row r="37" s="2" customFormat="1" ht="15">
      <c r="E37" s="39"/>
    </row>
    <row r="38" s="2" customFormat="1" ht="15">
      <c r="E38" s="39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</sheetData>
  <sheetProtection/>
  <mergeCells count="3">
    <mergeCell ref="G2:I2"/>
    <mergeCell ref="H6:I6"/>
    <mergeCell ref="B18:G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2019-05-30T12:05:10Z</cp:lastPrinted>
  <dcterms:created xsi:type="dcterms:W3CDTF">2003-05-16T10:10:29Z</dcterms:created>
  <dcterms:modified xsi:type="dcterms:W3CDTF">2021-01-15T09:13:33Z</dcterms:modified>
  <cp:category/>
  <cp:version/>
  <cp:contentType/>
  <cp:contentStatus/>
</cp:coreProperties>
</file>