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9" activeTab="1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</sheets>
  <definedNames>
    <definedName name="_xlnm.Print_Area" localSheetId="1">'część (1)'!$A$1:$N$12</definedName>
    <definedName name="_xlnm.Print_Area" localSheetId="10">'część (10)'!$A$1:$N$14</definedName>
    <definedName name="_xlnm.Print_Area" localSheetId="11">'część (11)'!$A$1:$N$15</definedName>
    <definedName name="_xlnm.Print_Area" localSheetId="12">'część (12)'!$A$1:$N$13</definedName>
    <definedName name="_xlnm.Print_Area" localSheetId="13">'część (13)'!$A$1:$N$16</definedName>
    <definedName name="_xlnm.Print_Area" localSheetId="14">'część (14)'!$A$1:$N$14</definedName>
    <definedName name="_xlnm.Print_Area" localSheetId="15">'część (15)'!$A$1:$N$16</definedName>
    <definedName name="_xlnm.Print_Area" localSheetId="16">'część (16)'!$A$1:$N$13</definedName>
    <definedName name="_xlnm.Print_Area" localSheetId="2">'część (2)'!$A$1:$N$14</definedName>
    <definedName name="_xlnm.Print_Area" localSheetId="3">'część (3)'!$A$1:$U$35</definedName>
    <definedName name="_xlnm.Print_Area" localSheetId="4">'część (4)'!$A$1:$P$20</definedName>
    <definedName name="_xlnm.Print_Area" localSheetId="5">'część (5)'!$A$1:$N$13</definedName>
    <definedName name="_xlnm.Print_Area" localSheetId="6">'część (6)'!$A$1:$N$14</definedName>
    <definedName name="_xlnm.Print_Area" localSheetId="7">'część (7)'!$A$1:$N$14</definedName>
    <definedName name="_xlnm.Print_Area" localSheetId="8">'część (8)'!$A$1:$N$13</definedName>
    <definedName name="_xlnm.Print_Area" localSheetId="9">'część (9)'!$A$1:$N$13</definedName>
    <definedName name="_xlnm.Print_Area" localSheetId="0">'formularz oferty'!$A$1:$E$67</definedName>
  </definedNames>
  <calcPr fullCalcOnLoad="1"/>
</workbook>
</file>

<file path=xl/sharedStrings.xml><?xml version="1.0" encoding="utf-8"?>
<sst xmlns="http://schemas.openxmlformats.org/spreadsheetml/2006/main" count="491" uniqueCount="177">
  <si>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</si>
  <si>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</si>
  <si>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</si>
  <si>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</si>
  <si>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</si>
  <si>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</si>
  <si>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</si>
  <si>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</si>
  <si>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</si>
  <si>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</si>
  <si>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</si>
  <si>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</si>
  <si>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</si>
  <si>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</si>
  <si>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</si>
  <si>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</si>
  <si>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</si>
  <si>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</si>
  <si>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</si>
  <si>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</si>
  <si>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</si>
  <si>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</si>
  <si>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</si>
  <si>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</si>
  <si>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</si>
  <si>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</si>
  <si>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</si>
  <si>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</si>
  <si>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</si>
  <si>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</si>
  <si>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</si>
  <si>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</si>
  <si>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</si>
  <si>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</si>
  <si>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</si>
  <si>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</si>
  <si>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</si>
  <si>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</si>
  <si>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</si>
  <si>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</si>
  <si>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</si>
  <si>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</si>
  <si>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</si>
  <si>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</si>
  <si>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</si>
  <si>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</si>
  <si>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</si>
  <si>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</si>
  <si>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</si>
  <si>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</si>
  <si>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</si>
  <si>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</si>
  <si>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</si>
  <si>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</si>
  <si>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</si>
  <si>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</si>
  <si>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</si>
  <si>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</si>
  <si>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</si>
  <si>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</si>
  <si>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</si>
  <si>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</si>
  <si>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</si>
  <si>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</si>
  <si>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</si>
  <si>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</si>
  <si>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</si>
  <si>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</si>
  <si>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Oświadczamy, że termin płatności wynosi 60 dni.</t>
  </si>
  <si>
    <t xml:space="preserve">Nazwa handlowa:
Dawka:
Postać/ Opakowanie: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</si>
  <si>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</si>
  <si>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</si>
  <si>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</si>
  <si>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1. </t>
  </si>
  <si>
    <t>fiolek</t>
  </si>
  <si>
    <t>Ilość fiolek w opakowaniu jednostkowym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</si>
  <si>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18 miesięc</t>
    </r>
    <r>
      <rPr>
        <sz val="11"/>
        <rFont val="Times New Roman"/>
        <family val="1"/>
      </rPr>
      <t>y od dnia zawarcia umowy.</t>
    </r>
  </si>
  <si>
    <t xml:space="preserve">sztuk </t>
  </si>
  <si>
    <t>Producent</t>
  </si>
  <si>
    <t>DFP.271.84.2020.KK</t>
  </si>
  <si>
    <t>Dostawa produktów leczniczych, wyrobów medycznych do Apteki Szpitala Uniwersyteckiego w Krakowie.</t>
  </si>
  <si>
    <t>Oświadczamy, że oferowane przez nas w części: 1-12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</si>
  <si>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 13-16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</si>
  <si>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 xml:space="preserve">Koncentrat zasadowy do hemodializy wodorowęglanowej: Bicarbonat 8,4%  </t>
  </si>
  <si>
    <t>10 l</t>
  </si>
  <si>
    <t>koncentrat/ kanister</t>
  </si>
  <si>
    <t>Linezolidum</t>
  </si>
  <si>
    <t>2 mg/ml, 300 ml</t>
  </si>
  <si>
    <t>roztwór do infuzji dożylnych: butelka, worek, pojemnik z gumowym portem</t>
  </si>
  <si>
    <t>Filgrastimum ^^</t>
  </si>
  <si>
    <t xml:space="preserve">960 mcg/ml (48 mln j.m./0,5 ml) </t>
  </si>
  <si>
    <t>roztwór do wstrz.; amp.-strzyk.</t>
  </si>
  <si>
    <t>^^Lek niezbędny przy mobilizacji zdrowych dawców komórek krwiotwórczych. Mobilizacja zdrowych dawców oryginalnym preparatem wynika z umów zawartych między Szpitalem Uniwersyteckim a DKMS, Medigen oraz RCiK Kielce. Procedury mobilizacji dawców Neupogenem 48 mln nie są rozliczane z NFZ, fakturowane są bezpośrednio Ośrodki Dawców Szpiku. Konieczność zabezpieczenia ciągłości terapii.</t>
  </si>
  <si>
    <t>Epoetin beta</t>
  </si>
  <si>
    <t>do zakupu w dawkach:  500, 2000, 3000, 4000, 5000 j.m.</t>
  </si>
  <si>
    <t>roztwór do wstrz.; amp.-strz. a 0,3 ml</t>
  </si>
  <si>
    <t>Ilość dawek a 2000 j. m.</t>
  </si>
  <si>
    <t>Ilość dawek a 2000 j. m. w opakowaniu jednostkowym</t>
  </si>
  <si>
    <t xml:space="preserve">2. </t>
  </si>
  <si>
    <t xml:space="preserve">3. </t>
  </si>
  <si>
    <t>16 mg</t>
  </si>
  <si>
    <t>Proszek i rozpuszczalnik do sporządzania roztworu do wstrzykiwań/do infuzji</t>
  </si>
  <si>
    <t xml:space="preserve">250 mg </t>
  </si>
  <si>
    <t xml:space="preserve">1000 mg </t>
  </si>
  <si>
    <t xml:space="preserve">Ilość fiolek </t>
  </si>
  <si>
    <t>50 mg; 10 ml</t>
  </si>
  <si>
    <t>proszek do sporządzania roztworu do infuzji, fiol.</t>
  </si>
  <si>
    <t>100 mg; 10 ml</t>
  </si>
  <si>
    <t xml:space="preserve">Kod EAN </t>
  </si>
  <si>
    <t>0,9 mg</t>
  </si>
  <si>
    <t>proszek do sporządzania
roztworu do wstrzykiwań; fiol.</t>
  </si>
  <si>
    <t>roztwór do
wstrzykiwań
dożylnych/ 1 fiol. 10 ml</t>
  </si>
  <si>
    <t xml:space="preserve">roztwór do
wstrzykiwań
dożylnych/1 fiol. 20 ml </t>
  </si>
  <si>
    <t>529 mg/ml
(0,5 mmol/ml)</t>
  </si>
  <si>
    <t>Nitroxolinum</t>
  </si>
  <si>
    <t>kapsułki miękkie*</t>
  </si>
  <si>
    <t xml:space="preserve">* opakowanie max 30 szt. </t>
  </si>
  <si>
    <t>Palonosetron</t>
  </si>
  <si>
    <t>50 mcg/ml, 5 ml</t>
  </si>
  <si>
    <t>roztwór do wstrzykiwań, fiol.</t>
  </si>
  <si>
    <t>50 mg</t>
  </si>
  <si>
    <t>proszek do przyg. konc. do sporz. roztw. do inf.; fiol 10 ml</t>
  </si>
  <si>
    <t>70 mg</t>
  </si>
  <si>
    <t>647 mg/ml, 50 ml</t>
  </si>
  <si>
    <t>roztwór do wstrzykiwań, butel.</t>
  </si>
  <si>
    <t>755 mg/ml, 50 ml</t>
  </si>
  <si>
    <t>755 mg/ml, 100 ml</t>
  </si>
  <si>
    <t>Carboxymaltosum
ferricum, 50 mg Fe3+/
ml</t>
  </si>
  <si>
    <t>500 mg/ 10 ml</t>
  </si>
  <si>
    <t>roztwór do
wstrzykiwań, amp.</t>
  </si>
  <si>
    <t>500 ml</t>
  </si>
  <si>
    <t>płyn</t>
  </si>
  <si>
    <t>1000ml</t>
  </si>
  <si>
    <t>Pojemność</t>
  </si>
  <si>
    <t>Jednostka miary</t>
  </si>
  <si>
    <t>Nazwa handlowa:
Pojemność:
Jednostka miary:</t>
  </si>
  <si>
    <t>* wymagany jeden producent</t>
  </si>
  <si>
    <t>^ W INSTRUKCJI do stosowania do płukania jam ciała</t>
  </si>
  <si>
    <t xml:space="preserve">Postać/Opakowanie </t>
  </si>
  <si>
    <t>Nazwa handlowa:
Pojemność:
Postać/Opakowanie:</t>
  </si>
  <si>
    <t>Bakterjobójczy, sterylny opatrunek piankowy nasączony poliheksametylenobiguanidem 0,5%  *</t>
  </si>
  <si>
    <t>15 x 15 cm</t>
  </si>
  <si>
    <t>szt.</t>
  </si>
  <si>
    <t>20 x 20 cm</t>
  </si>
  <si>
    <t>Wymiary</t>
  </si>
  <si>
    <t>Nazwa handlowa:
Wymiary:
Jednostka miary:</t>
  </si>
  <si>
    <t xml:space="preserve">250 g </t>
  </si>
  <si>
    <t>butelka z aplikatorem</t>
  </si>
  <si>
    <t>Płynny elektrolizowany hydrożel aktywnego oxydantu, chlorek sodu, fluorokrzemian sodowo-magnezowy, fosforan sodu, podchloryn sodu, kwas podchlorawy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</si>
  <si>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</si>
  <si>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</si>
  <si>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</si>
  <si>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</si>
  <si>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</si>
  <si>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</si>
  <si>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</si>
  <si>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</si>
  <si>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</si>
  <si>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</si>
  <si>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Dla dawki 500 j.m.
Nazwa handlowa:
Dawka:
Postać/ Opakowanie:
Dla dawki 2000 j.m.
Nazwa handlowa:
Dawka:
Postać/ Opakowanie:
Dla dawki 3000 j.m.
Nazwa handlowa:
Dawka:
Postać/ Opakowanie:
Dla dawki 4000 j.m.
Nazwa handlowa:
Dawka:
Postać/ Opakowanie:
Dla dawki 5000 j.m.
Nazwa handlowa:
Dawka:
Postać/ Opakowanie:</t>
  </si>
  <si>
    <t xml:space="preserve">Dla dawki 500 j.m.:
Dla dawki 2000 j.m.:
Dla dawki 3000 j.m.:
Dla dawki 4000 j.m.:
Dla dawki 5000 j.m.:
</t>
  </si>
  <si>
    <t>* wymagany jeden podmiot odpowiedzialny</t>
  </si>
  <si>
    <t>Micafungin *</t>
  </si>
  <si>
    <t>Thyrotrophin alfa</t>
  </si>
  <si>
    <t>Caspofungin*</t>
  </si>
  <si>
    <r>
      <t>*</t>
    </r>
    <r>
      <rPr>
        <sz val="11"/>
        <rFont val="Times New Roman"/>
        <family val="1"/>
      </rPr>
      <t xml:space="preserve">wymagany jeden podmiot odpowiedzialny </t>
    </r>
  </si>
  <si>
    <t>Iohexolum *</t>
  </si>
  <si>
    <t>Methylprednisolonum*</t>
  </si>
  <si>
    <t>Dimeglumini gadobenas *</t>
  </si>
  <si>
    <t>Wytwórca</t>
  </si>
  <si>
    <t>Kod EAN  (jeżeli dotyczy)</t>
  </si>
  <si>
    <t xml:space="preserve"> Wytwórca </t>
  </si>
  <si>
    <t>Kod EAN (jeżeli dotyczy)</t>
  </si>
  <si>
    <t xml:space="preserve">Wytwórca </t>
  </si>
  <si>
    <r>
      <t xml:space="preserve"> roztwór aktywnego oksydantu o pH 6,0 - 8,0 i zakresie stężeń podchlorynu sodu mieszczącym się w granicach 0,004% -  0,005%* ^
</t>
    </r>
    <r>
      <rPr>
        <sz val="11"/>
        <color indexed="10"/>
        <rFont val="Times New Roman"/>
        <family val="1"/>
      </rPr>
      <t>Zamawiający dopuszcza roztwór aktywnego oksydantu o pH 6,0 - 8,0 i zakresie stężeń podchlorynu sodu mieszczącym się w granicach 0,003% - 0,005%.</t>
    </r>
  </si>
  <si>
    <r>
      <rPr>
        <sz val="11"/>
        <color indexed="10"/>
        <rFont val="Times New Roman"/>
        <family val="1"/>
      </rPr>
      <t>5000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28800</t>
    </r>
  </si>
  <si>
    <t xml:space="preserve">Kwaśny koncetrat wodorowęglanowy do hemodializy: Na+ 138 mmol/l lub 140 mmol/l; Mg ++ 0,5 mmol/l , glukozy 1g/l do zakupu stężenia wapnia 1,25 mmol/l; 1,5mmol/l; stężenie potasu: 2 mmol/l; 3mmol/l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</si>
</sst>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b/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sz val="10"/>
      <color theme="1"/>
      <name val="Arial CE"/>
      <family val="0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87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1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1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3" fontId="4" fillId="0" borderId="11" xfId="42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3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vertical="top" wrapText="1"/>
      <protection locked="0"/>
    </xf>
    <xf numFmtId="3" fontId="5" fillId="34" borderId="11" xfId="42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3" fontId="10" fillId="0" borderId="11" xfId="42" applyNumberFormat="1" applyFont="1" applyFill="1" applyBorder="1" applyAlignment="1" applyProtection="1">
      <alignment horizontal="left" vertical="top" wrapText="1"/>
      <protection locked="0"/>
    </xf>
    <xf numFmtId="4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4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34" borderId="15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51" fillId="0" borderId="13" xfId="0" applyFont="1" applyFill="1" applyBorder="1" applyAlignment="1" applyProtection="1">
      <alignment horizontal="left" vertical="top" wrapText="1"/>
      <protection locked="0"/>
    </xf>
    <xf numFmtId="0" fontId="54" fillId="0" borderId="13" xfId="0" applyFont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3" xfId="76"/>
    <cellStyle name="Walutowy 3" xfId="77"/>
    <cellStyle name="Walutowy 4" xfId="78"/>
    <cellStyle name="Walutowy 5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8"/>
  <sheetViews>
    <sheetView showGridLines="0" view="pageBreakPreview" zoomScale="93" zoomScaleNormal="93" zoomScaleSheetLayoutView="93" zoomScalePageLayoutView="115" workbookViewId="0" topLeftCell="A22">
      <selection activeCell="C5" sqref="C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56</v>
      </c>
    </row>
    <row r="2" spans="2:4" ht="15">
      <c r="B2" s="18"/>
      <c r="C2" s="18" t="s">
        <v>53</v>
      </c>
      <c r="D2" s="18"/>
    </row>
    <row r="4" spans="2:3" ht="15">
      <c r="B4" s="9" t="s">
        <v>45</v>
      </c>
      <c r="C4" s="9" t="s">
        <v>79</v>
      </c>
    </row>
    <row r="5" ht="10.5" customHeight="1"/>
    <row r="6" spans="2:4" ht="30.75" customHeight="1">
      <c r="B6" s="9" t="s">
        <v>44</v>
      </c>
      <c r="C6" s="91" t="s">
        <v>80</v>
      </c>
      <c r="D6" s="91"/>
    </row>
    <row r="8" spans="2:4" ht="15">
      <c r="B8" s="68" t="s">
        <v>39</v>
      </c>
      <c r="C8" s="94"/>
      <c r="D8" s="87"/>
    </row>
    <row r="9" spans="2:4" ht="15">
      <c r="B9" s="68" t="s">
        <v>46</v>
      </c>
      <c r="C9" s="97"/>
      <c r="D9" s="98"/>
    </row>
    <row r="10" spans="2:4" ht="15">
      <c r="B10" s="68" t="s">
        <v>38</v>
      </c>
      <c r="C10" s="92"/>
      <c r="D10" s="93"/>
    </row>
    <row r="11" spans="2:4" ht="15">
      <c r="B11" s="68" t="s">
        <v>47</v>
      </c>
      <c r="C11" s="92"/>
      <c r="D11" s="93"/>
    </row>
    <row r="12" spans="2:4" ht="15">
      <c r="B12" s="68" t="s">
        <v>48</v>
      </c>
      <c r="C12" s="92"/>
      <c r="D12" s="93"/>
    </row>
    <row r="13" spans="2:4" ht="15">
      <c r="B13" s="68" t="s">
        <v>49</v>
      </c>
      <c r="C13" s="92"/>
      <c r="D13" s="93"/>
    </row>
    <row r="14" spans="2:4" ht="15">
      <c r="B14" s="68" t="s">
        <v>50</v>
      </c>
      <c r="C14" s="92"/>
      <c r="D14" s="93"/>
    </row>
    <row r="15" spans="2:4" ht="15">
      <c r="B15" s="68" t="s">
        <v>51</v>
      </c>
      <c r="C15" s="92"/>
      <c r="D15" s="93"/>
    </row>
    <row r="16" spans="2:4" ht="15">
      <c r="B16" s="68" t="s">
        <v>52</v>
      </c>
      <c r="C16" s="92"/>
      <c r="D16" s="93"/>
    </row>
    <row r="17" spans="3:4" ht="8.25" customHeight="1">
      <c r="C17" s="6"/>
      <c r="D17" s="22"/>
    </row>
    <row r="18" spans="1:4" ht="15">
      <c r="A18" s="9" t="s">
        <v>3</v>
      </c>
      <c r="B18" s="100" t="s">
        <v>71</v>
      </c>
      <c r="C18" s="100"/>
      <c r="D18" s="100"/>
    </row>
    <row r="19" spans="3:4" ht="6.75" customHeight="1">
      <c r="C19" s="1"/>
      <c r="D19" s="23"/>
    </row>
    <row r="20" spans="2:4" ht="21" customHeight="1">
      <c r="B20" s="66" t="s">
        <v>19</v>
      </c>
      <c r="C20" s="67" t="s">
        <v>2</v>
      </c>
      <c r="D20" s="6"/>
    </row>
    <row r="21" spans="2:4" ht="15">
      <c r="B21" s="21" t="s">
        <v>26</v>
      </c>
      <c r="C21" s="24">
        <f>'część (1)'!H$6</f>
        <v>0</v>
      </c>
      <c r="D21" s="25"/>
    </row>
    <row r="22" spans="2:4" ht="15">
      <c r="B22" s="21" t="s">
        <v>27</v>
      </c>
      <c r="C22" s="24">
        <f>'część (2)'!H$6</f>
        <v>0</v>
      </c>
      <c r="D22" s="25"/>
    </row>
    <row r="23" spans="2:4" ht="15">
      <c r="B23" s="21" t="s">
        <v>28</v>
      </c>
      <c r="C23" s="24">
        <f>'część (3)'!H$6</f>
        <v>0</v>
      </c>
      <c r="D23" s="25"/>
    </row>
    <row r="24" spans="2:4" ht="15">
      <c r="B24" s="21" t="s">
        <v>29</v>
      </c>
      <c r="C24" s="24">
        <f>'część (4)'!H$6</f>
        <v>0</v>
      </c>
      <c r="D24" s="25"/>
    </row>
    <row r="25" spans="2:4" ht="15">
      <c r="B25" s="21" t="s">
        <v>30</v>
      </c>
      <c r="C25" s="24">
        <f>'część (5)'!H$6</f>
        <v>0</v>
      </c>
      <c r="D25" s="25"/>
    </row>
    <row r="26" spans="2:4" ht="15">
      <c r="B26" s="21" t="s">
        <v>31</v>
      </c>
      <c r="C26" s="24">
        <f>'część (6)'!H$6</f>
        <v>0</v>
      </c>
      <c r="D26" s="25"/>
    </row>
    <row r="27" spans="2:4" ht="15">
      <c r="B27" s="21" t="s">
        <v>149</v>
      </c>
      <c r="C27" s="24">
        <f>'część (7)'!H$6</f>
        <v>0</v>
      </c>
      <c r="D27" s="25"/>
    </row>
    <row r="28" spans="2:4" ht="15">
      <c r="B28" s="21" t="s">
        <v>150</v>
      </c>
      <c r="C28" s="24">
        <f>'część (8)'!H$6</f>
        <v>0</v>
      </c>
      <c r="D28" s="25"/>
    </row>
    <row r="29" spans="2:4" ht="15">
      <c r="B29" s="21" t="s">
        <v>151</v>
      </c>
      <c r="C29" s="24">
        <f>'część (9)'!H$6</f>
        <v>0</v>
      </c>
      <c r="D29" s="25"/>
    </row>
    <row r="30" spans="2:4" ht="15">
      <c r="B30" s="21" t="s">
        <v>152</v>
      </c>
      <c r="C30" s="24">
        <f>'część (10)'!H$6</f>
        <v>0</v>
      </c>
      <c r="D30" s="25"/>
    </row>
    <row r="31" spans="2:4" ht="15">
      <c r="B31" s="21" t="s">
        <v>153</v>
      </c>
      <c r="C31" s="24">
        <f>'część (11)'!H$6</f>
        <v>0</v>
      </c>
      <c r="D31" s="25"/>
    </row>
    <row r="32" spans="2:4" ht="15">
      <c r="B32" s="21" t="s">
        <v>154</v>
      </c>
      <c r="C32" s="24">
        <f>'część (12)'!H$6</f>
        <v>0</v>
      </c>
      <c r="D32" s="25"/>
    </row>
    <row r="33" spans="2:4" ht="15">
      <c r="B33" s="21" t="s">
        <v>155</v>
      </c>
      <c r="C33" s="24">
        <f>'część (13)'!H$6</f>
        <v>0</v>
      </c>
      <c r="D33" s="25"/>
    </row>
    <row r="34" spans="2:4" ht="15">
      <c r="B34" s="21" t="s">
        <v>156</v>
      </c>
      <c r="C34" s="24">
        <f>'część (14)'!H$6</f>
        <v>0</v>
      </c>
      <c r="D34" s="25"/>
    </row>
    <row r="35" spans="2:4" ht="15">
      <c r="B35" s="21" t="s">
        <v>157</v>
      </c>
      <c r="C35" s="24">
        <f>'część (15)'!H$6</f>
        <v>0</v>
      </c>
      <c r="D35" s="25"/>
    </row>
    <row r="36" spans="2:4" ht="15">
      <c r="B36" s="21" t="s">
        <v>158</v>
      </c>
      <c r="C36" s="24">
        <f>'część (16)'!H$6</f>
        <v>0</v>
      </c>
      <c r="D36" s="25"/>
    </row>
    <row r="37" spans="3:4" ht="2.25" customHeight="1">
      <c r="C37" s="36"/>
      <c r="D37" s="25"/>
    </row>
    <row r="38" spans="3:4" ht="2.25" customHeight="1">
      <c r="C38" s="36"/>
      <c r="D38" s="25"/>
    </row>
    <row r="39" spans="3:4" ht="0.75" customHeight="1">
      <c r="C39" s="36"/>
      <c r="D39" s="25"/>
    </row>
    <row r="40" spans="3:4" ht="2.25" customHeight="1">
      <c r="C40" s="36"/>
      <c r="D40" s="25"/>
    </row>
    <row r="41" spans="3:4" ht="5.25" customHeight="1" hidden="1">
      <c r="C41" s="36"/>
      <c r="D41" s="25"/>
    </row>
    <row r="42" spans="1:4" ht="74.25" customHeight="1">
      <c r="A42" s="9" t="s">
        <v>4</v>
      </c>
      <c r="B42" s="100" t="s">
        <v>70</v>
      </c>
      <c r="C42" s="100"/>
      <c r="D42" s="100"/>
    </row>
    <row r="43" spans="1:4" ht="15.75" customHeight="1">
      <c r="A43" s="9" t="s">
        <v>5</v>
      </c>
      <c r="B43" s="96" t="s">
        <v>68</v>
      </c>
      <c r="C43" s="96"/>
      <c r="D43" s="96"/>
    </row>
    <row r="44" spans="1:4" ht="33" customHeight="1">
      <c r="A44" s="9" t="s">
        <v>6</v>
      </c>
      <c r="B44" s="95" t="s">
        <v>76</v>
      </c>
      <c r="C44" s="95"/>
      <c r="D44" s="95"/>
    </row>
    <row r="45" spans="1:4" ht="30" customHeight="1">
      <c r="A45" s="9" t="s">
        <v>35</v>
      </c>
      <c r="B45" s="95" t="s">
        <v>72</v>
      </c>
      <c r="C45" s="95"/>
      <c r="D45" s="95"/>
    </row>
    <row r="46" spans="1:4" s="26" customFormat="1" ht="64.5" customHeight="1">
      <c r="A46" s="9" t="s">
        <v>42</v>
      </c>
      <c r="B46" s="99" t="s">
        <v>81</v>
      </c>
      <c r="C46" s="99"/>
      <c r="D46" s="99"/>
    </row>
    <row r="47" spans="1:4" s="26" customFormat="1" ht="61.5" customHeight="1">
      <c r="A47" s="9" t="s">
        <v>7</v>
      </c>
      <c r="B47" s="99" t="s">
        <v>82</v>
      </c>
      <c r="C47" s="99"/>
      <c r="D47" s="99"/>
    </row>
    <row r="48" spans="1:4" ht="31.5" customHeight="1">
      <c r="A48" s="9" t="s">
        <v>8</v>
      </c>
      <c r="B48" s="99" t="s">
        <v>24</v>
      </c>
      <c r="C48" s="99"/>
      <c r="D48" s="99"/>
    </row>
    <row r="49" spans="1:4" ht="30" customHeight="1">
      <c r="A49" s="9" t="s">
        <v>21</v>
      </c>
      <c r="B49" s="101" t="s">
        <v>36</v>
      </c>
      <c r="C49" s="101"/>
      <c r="D49" s="101"/>
    </row>
    <row r="50" spans="1:4" ht="28.5" customHeight="1">
      <c r="A50" s="9" t="s">
        <v>41</v>
      </c>
      <c r="B50" s="99" t="s">
        <v>37</v>
      </c>
      <c r="C50" s="99"/>
      <c r="D50" s="99"/>
    </row>
    <row r="51" spans="1:4" ht="33.75" customHeight="1">
      <c r="A51" s="9" t="s">
        <v>1</v>
      </c>
      <c r="B51" s="99" t="s">
        <v>62</v>
      </c>
      <c r="C51" s="99"/>
      <c r="D51" s="99"/>
    </row>
    <row r="52" spans="2:4" ht="33.75" customHeight="1">
      <c r="B52" s="99" t="s">
        <v>60</v>
      </c>
      <c r="C52" s="99"/>
      <c r="D52" s="99"/>
    </row>
    <row r="53" spans="2:4" ht="14.25" customHeight="1">
      <c r="B53" s="102" t="s">
        <v>61</v>
      </c>
      <c r="C53" s="102"/>
      <c r="D53" s="102"/>
    </row>
    <row r="54" spans="1:4" ht="18" customHeight="1">
      <c r="A54" s="9" t="s">
        <v>0</v>
      </c>
      <c r="B54" s="4" t="s">
        <v>9</v>
      </c>
      <c r="C54" s="1"/>
      <c r="D54" s="9"/>
    </row>
    <row r="55" spans="1:4" ht="18" customHeight="1">
      <c r="A55" s="28"/>
      <c r="B55" s="85" t="s">
        <v>22</v>
      </c>
      <c r="C55" s="90"/>
      <c r="D55" s="86"/>
    </row>
    <row r="56" spans="2:4" ht="18" customHeight="1">
      <c r="B56" s="85" t="s">
        <v>10</v>
      </c>
      <c r="C56" s="86"/>
      <c r="D56" s="68"/>
    </row>
    <row r="57" spans="2:4" ht="12.75" customHeight="1">
      <c r="B57" s="88"/>
      <c r="C57" s="89"/>
      <c r="D57" s="21"/>
    </row>
    <row r="58" spans="2:4" ht="15.75" customHeight="1">
      <c r="B58" s="88"/>
      <c r="C58" s="89"/>
      <c r="D58" s="21"/>
    </row>
    <row r="59" spans="2:4" ht="9.75" customHeight="1">
      <c r="B59" s="30" t="s">
        <v>12</v>
      </c>
      <c r="C59" s="30"/>
      <c r="D59" s="7"/>
    </row>
    <row r="60" spans="2:4" ht="18" customHeight="1">
      <c r="B60" s="85" t="s">
        <v>23</v>
      </c>
      <c r="C60" s="90"/>
      <c r="D60" s="86"/>
    </row>
    <row r="61" spans="2:4" ht="18" customHeight="1">
      <c r="B61" s="69" t="s">
        <v>10</v>
      </c>
      <c r="C61" s="70" t="s">
        <v>11</v>
      </c>
      <c r="D61" s="71" t="s">
        <v>13</v>
      </c>
    </row>
    <row r="62" spans="2:4" ht="15.75" customHeight="1">
      <c r="B62" s="31"/>
      <c r="C62" s="29"/>
      <c r="D62" s="32"/>
    </row>
    <row r="63" spans="2:4" ht="18" customHeight="1">
      <c r="B63" s="31"/>
      <c r="C63" s="29"/>
      <c r="D63" s="32"/>
    </row>
    <row r="64" spans="2:4" ht="0.75" customHeight="1">
      <c r="B64" s="30"/>
      <c r="C64" s="30"/>
      <c r="D64" s="7"/>
    </row>
    <row r="65" spans="2:4" ht="18" customHeight="1">
      <c r="B65" s="85" t="s">
        <v>25</v>
      </c>
      <c r="C65" s="90"/>
      <c r="D65" s="86"/>
    </row>
    <row r="66" spans="2:4" ht="18" customHeight="1">
      <c r="B66" s="85" t="s">
        <v>14</v>
      </c>
      <c r="C66" s="86"/>
      <c r="D66" s="68"/>
    </row>
    <row r="67" spans="2:4" ht="18" customHeight="1">
      <c r="B67" s="87"/>
      <c r="C67" s="87"/>
      <c r="D67" s="21"/>
    </row>
    <row r="68" spans="2:4" ht="34.5" customHeight="1">
      <c r="B68" s="20"/>
      <c r="C68" s="27"/>
      <c r="D68" s="27"/>
    </row>
  </sheetData>
  <sheetProtection/>
  <mergeCells count="31">
    <mergeCell ref="B50:D50"/>
    <mergeCell ref="B49:D49"/>
    <mergeCell ref="B52:D52"/>
    <mergeCell ref="B51:D51"/>
    <mergeCell ref="B55:D55"/>
    <mergeCell ref="C15:D15"/>
    <mergeCell ref="B48:D48"/>
    <mergeCell ref="B53:D53"/>
    <mergeCell ref="C12:D12"/>
    <mergeCell ref="B47:D47"/>
    <mergeCell ref="B42:D42"/>
    <mergeCell ref="B18:D18"/>
    <mergeCell ref="B45:D45"/>
    <mergeCell ref="B46:D46"/>
    <mergeCell ref="C6:D6"/>
    <mergeCell ref="C13:D13"/>
    <mergeCell ref="C11:D11"/>
    <mergeCell ref="C14:D14"/>
    <mergeCell ref="C8:D8"/>
    <mergeCell ref="B44:D44"/>
    <mergeCell ref="B43:D43"/>
    <mergeCell ref="C16:D16"/>
    <mergeCell ref="C9:D9"/>
    <mergeCell ref="C10:D10"/>
    <mergeCell ref="B56:C56"/>
    <mergeCell ref="B67:C67"/>
    <mergeCell ref="B57:C57"/>
    <mergeCell ref="B58:C58"/>
    <mergeCell ref="B60:D60"/>
    <mergeCell ref="B66:C66"/>
    <mergeCell ref="B65:D6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2">
      <selection activeCell="B11" sqref="B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2.5" customHeight="1">
      <c r="A11" s="21" t="s">
        <v>73</v>
      </c>
      <c r="B11" s="21" t="s">
        <v>117</v>
      </c>
      <c r="C11" s="21" t="s">
        <v>118</v>
      </c>
      <c r="D11" s="21" t="s">
        <v>119</v>
      </c>
      <c r="E11" s="57">
        <v>650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11"/>
      <c r="C13" s="111"/>
      <c r="D13" s="111"/>
      <c r="E13" s="111"/>
      <c r="F13" s="11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5">
      <selection activeCell="H39" sqref="H39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SUM(N11:N12)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73.5" customHeight="1">
      <c r="A11" s="21" t="s">
        <v>73</v>
      </c>
      <c r="B11" s="21" t="s">
        <v>164</v>
      </c>
      <c r="C11" s="21" t="s">
        <v>120</v>
      </c>
      <c r="D11" s="21" t="s">
        <v>121</v>
      </c>
      <c r="E11" s="57">
        <v>1200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98</v>
      </c>
      <c r="B12" s="21" t="s">
        <v>164</v>
      </c>
      <c r="C12" s="21" t="s">
        <v>122</v>
      </c>
      <c r="D12" s="21" t="s">
        <v>121</v>
      </c>
      <c r="E12" s="57">
        <v>300</v>
      </c>
      <c r="F12" s="21" t="s">
        <v>43</v>
      </c>
      <c r="G12" s="15" t="s">
        <v>55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11" t="s">
        <v>165</v>
      </c>
      <c r="C14" s="111"/>
      <c r="D14" s="111"/>
      <c r="E14" s="111"/>
      <c r="F14" s="11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3"/>
  <sheetViews>
    <sheetView showGridLines="0" view="pageBreakPreview" zoomScale="80" zoomScaleNormal="80" zoomScaleSheetLayoutView="80" zoomScalePageLayoutView="80" workbookViewId="0" topLeftCell="A2">
      <selection activeCell="J34" sqref="J34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SUM(N11:N13)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21" t="s">
        <v>166</v>
      </c>
      <c r="C11" s="21" t="s">
        <v>123</v>
      </c>
      <c r="D11" s="21" t="s">
        <v>124</v>
      </c>
      <c r="E11" s="57">
        <v>750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4" customHeight="1">
      <c r="A12" s="21" t="s">
        <v>98</v>
      </c>
      <c r="B12" s="21" t="s">
        <v>166</v>
      </c>
      <c r="C12" s="21" t="s">
        <v>125</v>
      </c>
      <c r="D12" s="21" t="s">
        <v>124</v>
      </c>
      <c r="E12" s="57">
        <v>700</v>
      </c>
      <c r="F12" s="21" t="s">
        <v>77</v>
      </c>
      <c r="G12" s="15" t="s">
        <v>55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52.5" customHeight="1">
      <c r="A13" s="21" t="s">
        <v>99</v>
      </c>
      <c r="B13" s="21" t="s">
        <v>166</v>
      </c>
      <c r="C13" s="21" t="s">
        <v>126</v>
      </c>
      <c r="D13" s="21" t="s">
        <v>119</v>
      </c>
      <c r="E13" s="57">
        <v>1800</v>
      </c>
      <c r="F13" s="21" t="s">
        <v>77</v>
      </c>
      <c r="G13" s="15" t="s">
        <v>55</v>
      </c>
      <c r="H13" s="5"/>
      <c r="I13" s="5"/>
      <c r="J13" s="63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="2" customFormat="1" ht="15">
      <c r="E14" s="37"/>
    </row>
    <row r="15" spans="2:6" s="2" customFormat="1" ht="15.75" customHeight="1">
      <c r="B15" s="111" t="s">
        <v>165</v>
      </c>
      <c r="C15" s="111"/>
      <c r="D15" s="111"/>
      <c r="E15" s="111"/>
      <c r="F15" s="11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73.5" customHeight="1">
      <c r="A11" s="21" t="s">
        <v>73</v>
      </c>
      <c r="B11" s="21" t="s">
        <v>127</v>
      </c>
      <c r="C11" s="21" t="s">
        <v>128</v>
      </c>
      <c r="D11" s="21" t="s">
        <v>129</v>
      </c>
      <c r="E11" s="57">
        <v>400</v>
      </c>
      <c r="F11" s="21" t="s">
        <v>77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11"/>
      <c r="C13" s="111"/>
      <c r="D13" s="111"/>
      <c r="E13" s="111"/>
      <c r="F13" s="11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2"/>
  <sheetViews>
    <sheetView showGridLines="0" view="pageBreakPreview" zoomScale="80" zoomScaleNormal="80" zoomScaleSheetLayoutView="80" zoomScalePageLayoutView="80" workbookViewId="0" topLeftCell="A7">
      <selection activeCell="B12" sqref="B12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SUM(N11:N12)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133</v>
      </c>
      <c r="D10" s="66" t="s">
        <v>134</v>
      </c>
      <c r="E10" s="72" t="s">
        <v>63</v>
      </c>
      <c r="F10" s="73"/>
      <c r="G10" s="66" t="str">
        <f>"Nazwa handlowa /
"&amp;C10&amp;" / 
"&amp;D10</f>
        <v>Nazwa handlowa /
Pojemność / 
Jednostka miary</v>
      </c>
      <c r="H10" s="76" t="s">
        <v>169</v>
      </c>
      <c r="I10" s="76" t="str">
        <f>B10</f>
        <v>Skład</v>
      </c>
      <c r="J10" s="76" t="s">
        <v>170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210" customHeight="1">
      <c r="A11" s="21" t="s">
        <v>73</v>
      </c>
      <c r="B11" s="21" t="s">
        <v>174</v>
      </c>
      <c r="C11" s="21" t="s">
        <v>130</v>
      </c>
      <c r="D11" s="21" t="s">
        <v>131</v>
      </c>
      <c r="E11" s="57">
        <v>200</v>
      </c>
      <c r="F11" s="21" t="s">
        <v>77</v>
      </c>
      <c r="G11" s="15" t="s">
        <v>135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201" customHeight="1">
      <c r="A12" s="21" t="s">
        <v>98</v>
      </c>
      <c r="B12" s="21" t="s">
        <v>174</v>
      </c>
      <c r="C12" s="21" t="s">
        <v>132</v>
      </c>
      <c r="D12" s="21" t="s">
        <v>131</v>
      </c>
      <c r="E12" s="57">
        <v>600</v>
      </c>
      <c r="F12" s="21" t="s">
        <v>77</v>
      </c>
      <c r="G12" s="15" t="s">
        <v>135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11" t="s">
        <v>136</v>
      </c>
      <c r="C14" s="111"/>
      <c r="D14" s="111"/>
      <c r="E14" s="111"/>
      <c r="F14" s="111"/>
    </row>
    <row r="15" spans="2:17" ht="15.75" customHeight="1">
      <c r="B15" s="103" t="s">
        <v>137</v>
      </c>
      <c r="C15" s="103"/>
      <c r="D15" s="103"/>
      <c r="E15" s="103"/>
      <c r="F15" s="10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2"/>
  <sheetViews>
    <sheetView showGridLines="0" tabSelected="1" view="pageBreakPreview" zoomScale="80" zoomScaleNormal="80" zoomScaleSheetLayoutView="80" zoomScalePageLayoutView="80" workbookViewId="0" topLeftCell="A4">
      <selection activeCell="B12" sqref="B12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SUM(N12)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133</v>
      </c>
      <c r="D10" s="66" t="s">
        <v>138</v>
      </c>
      <c r="E10" s="72" t="s">
        <v>63</v>
      </c>
      <c r="F10" s="73"/>
      <c r="G10" s="66" t="str">
        <f>"Nazwa handlowa /
"&amp;C10&amp;" / 
"&amp;D10</f>
        <v>Nazwa handlowa /
Pojemność / 
Postać/Opakowanie </v>
      </c>
      <c r="H10" s="76" t="s">
        <v>171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68.25" customHeight="1">
      <c r="A11" s="79" t="s">
        <v>73</v>
      </c>
      <c r="B11" s="79" t="s">
        <v>83</v>
      </c>
      <c r="C11" s="79" t="s">
        <v>84</v>
      </c>
      <c r="D11" s="79" t="s">
        <v>85</v>
      </c>
      <c r="E11" s="80">
        <v>14000</v>
      </c>
      <c r="F11" s="79" t="s">
        <v>77</v>
      </c>
      <c r="G11" s="81" t="s">
        <v>139</v>
      </c>
      <c r="H11" s="82"/>
      <c r="I11" s="82"/>
      <c r="J11" s="83"/>
      <c r="K11" s="82"/>
      <c r="L11" s="81" t="str">
        <f>IF(K11=0,"0,00",IF(K11&gt;0,ROUND(E11/K11,2)))</f>
        <v>0,00</v>
      </c>
      <c r="M11" s="82"/>
      <c r="N11" s="84">
        <f>ROUND(L11*ROUND(M11,2),2)</f>
        <v>0</v>
      </c>
    </row>
    <row r="12" spans="1:14" s="4" customFormat="1" ht="129" customHeight="1">
      <c r="A12" s="21" t="s">
        <v>98</v>
      </c>
      <c r="B12" s="112" t="s">
        <v>176</v>
      </c>
      <c r="C12" s="21" t="s">
        <v>84</v>
      </c>
      <c r="D12" s="21" t="s">
        <v>85</v>
      </c>
      <c r="E12" s="57" t="s">
        <v>175</v>
      </c>
      <c r="F12" s="21" t="s">
        <v>77</v>
      </c>
      <c r="G12" s="15" t="s">
        <v>139</v>
      </c>
      <c r="H12" s="5"/>
      <c r="I12" s="5"/>
      <c r="J12" s="63"/>
      <c r="K12" s="5"/>
      <c r="L12" s="15">
        <v>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11"/>
      <c r="C14" s="111"/>
      <c r="D14" s="111"/>
      <c r="E14" s="111"/>
      <c r="F14" s="111"/>
    </row>
    <row r="15" spans="2:17" ht="15.75" customHeight="1">
      <c r="B15" s="103"/>
      <c r="C15" s="103"/>
      <c r="D15" s="103"/>
      <c r="E15" s="103"/>
      <c r="F15" s="103"/>
      <c r="Q15" s="1"/>
    </row>
    <row r="16" ht="3" customHeight="1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H10" sqref="H10:J10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5.6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SUM(N11:N12)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144</v>
      </c>
      <c r="D10" s="66" t="s">
        <v>134</v>
      </c>
      <c r="E10" s="72" t="s">
        <v>63</v>
      </c>
      <c r="F10" s="73"/>
      <c r="G10" s="66" t="str">
        <f>"Nazwa handlowa /
"&amp;C10&amp;" / 
"&amp;D10</f>
        <v>Nazwa handlowa /
Wymiary / 
Jednostka miary</v>
      </c>
      <c r="H10" s="76" t="s">
        <v>173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82.5" customHeight="1">
      <c r="A11" s="21" t="s">
        <v>73</v>
      </c>
      <c r="B11" s="21" t="s">
        <v>140</v>
      </c>
      <c r="C11" s="21" t="s">
        <v>141</v>
      </c>
      <c r="D11" s="21" t="s">
        <v>142</v>
      </c>
      <c r="E11" s="57">
        <v>1800</v>
      </c>
      <c r="F11" s="21" t="s">
        <v>77</v>
      </c>
      <c r="G11" s="15" t="s">
        <v>145</v>
      </c>
      <c r="H11" s="5"/>
      <c r="I11" s="5"/>
      <c r="J11" s="63"/>
      <c r="K11" s="5"/>
      <c r="L11" s="15">
        <v>0</v>
      </c>
      <c r="M11" s="5"/>
      <c r="N11" s="17">
        <f>ROUND(L11*ROUND(M11,2),2)</f>
        <v>0</v>
      </c>
    </row>
    <row r="12" spans="1:14" s="4" customFormat="1" ht="81" customHeight="1">
      <c r="A12" s="21" t="s">
        <v>98</v>
      </c>
      <c r="B12" s="21" t="s">
        <v>140</v>
      </c>
      <c r="C12" s="21" t="s">
        <v>143</v>
      </c>
      <c r="D12" s="21" t="s">
        <v>142</v>
      </c>
      <c r="E12" s="57">
        <v>1080</v>
      </c>
      <c r="F12" s="21" t="s">
        <v>77</v>
      </c>
      <c r="G12" s="15" t="s">
        <v>145</v>
      </c>
      <c r="H12" s="5"/>
      <c r="I12" s="5"/>
      <c r="J12" s="63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="2" customFormat="1" ht="15">
      <c r="E13" s="37"/>
    </row>
    <row r="14" spans="2:6" s="2" customFormat="1" ht="15.75" customHeight="1">
      <c r="B14" s="111"/>
      <c r="C14" s="111"/>
      <c r="D14" s="111"/>
      <c r="E14" s="111"/>
      <c r="F14" s="111"/>
    </row>
    <row r="15" spans="2:17" ht="15.75" customHeight="1">
      <c r="B15" s="103"/>
      <c r="C15" s="103"/>
      <c r="D15" s="103"/>
      <c r="E15" s="103"/>
      <c r="F15" s="103"/>
      <c r="Q15" s="1"/>
    </row>
    <row r="16" ht="3" customHeight="1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2">
      <selection activeCell="J11" sqref="J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76" t="s">
        <v>171</v>
      </c>
      <c r="I10" s="76" t="str">
        <f>B10</f>
        <v>Skład</v>
      </c>
      <c r="J10" s="76" t="s">
        <v>172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141.75" customHeight="1">
      <c r="A11" s="21" t="s">
        <v>73</v>
      </c>
      <c r="B11" s="21" t="s">
        <v>148</v>
      </c>
      <c r="C11" s="21" t="s">
        <v>146</v>
      </c>
      <c r="D11" s="21" t="s">
        <v>147</v>
      </c>
      <c r="E11" s="57">
        <v>750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11"/>
      <c r="C13" s="111"/>
      <c r="D13" s="111"/>
      <c r="E13" s="111"/>
      <c r="F13" s="11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67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66" t="s">
        <v>59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ht="62.25" customHeight="1">
      <c r="A11" s="21" t="s">
        <v>3</v>
      </c>
      <c r="B11" s="33" t="s">
        <v>86</v>
      </c>
      <c r="C11" s="64" t="s">
        <v>87</v>
      </c>
      <c r="D11" s="38" t="s">
        <v>88</v>
      </c>
      <c r="E11" s="58">
        <v>15000</v>
      </c>
      <c r="F11" s="14" t="s">
        <v>43</v>
      </c>
      <c r="G11" s="15" t="s">
        <v>55</v>
      </c>
      <c r="H11" s="50"/>
      <c r="I11" s="50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45"/>
      <c r="E12" s="49"/>
      <c r="F12" s="46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15">
      <c r="B13" s="106"/>
      <c r="C13" s="106"/>
      <c r="D13" s="106"/>
      <c r="E13" s="106"/>
      <c r="F13" s="10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3:F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B13" sqref="B13:N13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6" t="s">
        <v>40</v>
      </c>
      <c r="B10" s="66" t="s">
        <v>16</v>
      </c>
      <c r="C10" s="66" t="s">
        <v>17</v>
      </c>
      <c r="D10" s="74" t="s">
        <v>65</v>
      </c>
      <c r="E10" s="72" t="s">
        <v>67</v>
      </c>
      <c r="F10" s="73"/>
      <c r="G10" s="66" t="str">
        <f>"Nazwa handlowa /
"&amp;C10&amp;" / 
"&amp;D10</f>
        <v>Nazwa handlowa /
Dawka / 
Postać/ Opakowanie</v>
      </c>
      <c r="H10" s="66" t="s">
        <v>58</v>
      </c>
      <c r="I10" s="66" t="str">
        <f>B10</f>
        <v>Skład</v>
      </c>
      <c r="J10" s="66" t="s">
        <v>59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1" customHeight="1">
      <c r="A11" s="21" t="s">
        <v>3</v>
      </c>
      <c r="B11" s="21" t="s">
        <v>89</v>
      </c>
      <c r="C11" s="21" t="s">
        <v>90</v>
      </c>
      <c r="D11" s="60" t="s">
        <v>91</v>
      </c>
      <c r="E11" s="59">
        <v>4500</v>
      </c>
      <c r="F11" s="62" t="s">
        <v>43</v>
      </c>
      <c r="G11" s="15" t="s">
        <v>55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3" spans="2:14" ht="57" customHeight="1">
      <c r="B13" s="103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2:7" ht="16.5" customHeight="1">
      <c r="B14" s="107"/>
      <c r="C14" s="107"/>
      <c r="D14" s="107"/>
      <c r="E14" s="107"/>
      <c r="F14" s="107"/>
      <c r="G14" s="107"/>
    </row>
    <row r="15" spans="2:17" ht="20.25" customHeight="1">
      <c r="B15" s="96"/>
      <c r="C15" s="106"/>
      <c r="D15" s="106"/>
      <c r="E15" s="106"/>
      <c r="F15" s="10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5">
    <mergeCell ref="G2:I2"/>
    <mergeCell ref="H6:I6"/>
    <mergeCell ref="B15:F15"/>
    <mergeCell ref="B14:G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"/>
  <sheetViews>
    <sheetView showGridLines="0" view="pageBreakPreview" zoomScale="80" zoomScaleNormal="80" zoomScaleSheetLayoutView="80" zoomScalePageLayoutView="80" workbookViewId="0" topLeftCell="B4">
      <selection activeCell="D21" sqref="D2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66</v>
      </c>
      <c r="E10" s="72" t="s">
        <v>96</v>
      </c>
      <c r="F10" s="73"/>
      <c r="G10" s="66" t="str">
        <f>"Nazwa handlowa /
"&amp;C10&amp;" / 
"&amp;D10</f>
        <v>Nazwa handlowa /
Dawka / 
Postać/Opakowanie</v>
      </c>
      <c r="H10" s="66" t="s">
        <v>58</v>
      </c>
      <c r="I10" s="66" t="str">
        <f>B10</f>
        <v>Skład</v>
      </c>
      <c r="J10" s="66" t="s">
        <v>59</v>
      </c>
      <c r="K10" s="66" t="s">
        <v>97</v>
      </c>
      <c r="L10" s="66" t="s">
        <v>33</v>
      </c>
      <c r="M10" s="66" t="s">
        <v>34</v>
      </c>
      <c r="N10" s="66" t="s">
        <v>18</v>
      </c>
    </row>
    <row r="11" spans="1:14" ht="384" customHeight="1">
      <c r="A11" s="21" t="s">
        <v>3</v>
      </c>
      <c r="B11" s="33" t="s">
        <v>93</v>
      </c>
      <c r="C11" s="33" t="s">
        <v>94</v>
      </c>
      <c r="D11" s="33" t="s">
        <v>95</v>
      </c>
      <c r="E11" s="34">
        <v>12300</v>
      </c>
      <c r="F11" s="61" t="s">
        <v>43</v>
      </c>
      <c r="G11" s="77" t="s">
        <v>159</v>
      </c>
      <c r="H11" s="77"/>
      <c r="I11" s="77"/>
      <c r="J11" s="78" t="s">
        <v>160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1"/>
      <c r="L12" s="41"/>
      <c r="M12" s="41"/>
      <c r="N12" s="43"/>
    </row>
    <row r="13" s="2" customFormat="1" ht="15">
      <c r="E13" s="37"/>
    </row>
    <row r="14" s="2" customFormat="1" ht="15">
      <c r="E14" s="37"/>
    </row>
    <row r="15" s="2" customFormat="1" ht="15">
      <c r="E15" s="37"/>
    </row>
    <row r="16" s="2" customFormat="1" ht="15">
      <c r="E16" s="37"/>
    </row>
    <row r="17" s="2" customFormat="1" ht="15">
      <c r="E17" s="37"/>
    </row>
    <row r="18" s="2" customFormat="1" ht="15">
      <c r="E18" s="37"/>
    </row>
    <row r="19" s="2" customFormat="1" ht="15">
      <c r="E19" s="37"/>
    </row>
    <row r="20" s="2" customFormat="1" ht="15">
      <c r="E20" s="37"/>
    </row>
    <row r="21" s="2" customFormat="1" ht="15">
      <c r="E21" s="37"/>
    </row>
    <row r="22" s="2" customFormat="1" ht="15">
      <c r="E22" s="37"/>
    </row>
    <row r="23" s="2" customFormat="1" ht="15">
      <c r="E23" s="37"/>
    </row>
    <row r="24" s="2" customFormat="1" ht="15">
      <c r="E24" s="37"/>
    </row>
    <row r="25" s="2" customFormat="1" ht="15">
      <c r="E25" s="37"/>
    </row>
    <row r="26" s="2" customFormat="1" ht="15">
      <c r="E26" s="37"/>
    </row>
    <row r="27" s="2" customFormat="1" ht="15">
      <c r="E27" s="37"/>
    </row>
    <row r="28" s="2" customFormat="1" ht="15">
      <c r="E28" s="37"/>
    </row>
    <row r="29" ht="15">
      <c r="Q29" s="1"/>
    </row>
    <row r="30" ht="15">
      <c r="Q30" s="1"/>
    </row>
    <row r="31" ht="15">
      <c r="Q3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B11" sqref="B11:D14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SUM(N11:N13)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104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66" t="s">
        <v>59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62" t="s">
        <v>167</v>
      </c>
      <c r="C11" s="62" t="s">
        <v>100</v>
      </c>
      <c r="D11" s="62" t="s">
        <v>101</v>
      </c>
      <c r="E11" s="57">
        <v>300</v>
      </c>
      <c r="F11" s="21" t="s">
        <v>74</v>
      </c>
      <c r="G11" s="15" t="s">
        <v>55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4" customHeight="1">
      <c r="A12" s="21" t="s">
        <v>98</v>
      </c>
      <c r="B12" s="62" t="s">
        <v>167</v>
      </c>
      <c r="C12" s="62" t="s">
        <v>102</v>
      </c>
      <c r="D12" s="62" t="s">
        <v>101</v>
      </c>
      <c r="E12" s="57">
        <v>300</v>
      </c>
      <c r="F12" s="21" t="s">
        <v>74</v>
      </c>
      <c r="G12" s="15" t="s">
        <v>55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9.5" customHeight="1">
      <c r="A13" s="21" t="s">
        <v>99</v>
      </c>
      <c r="B13" s="38" t="s">
        <v>167</v>
      </c>
      <c r="C13" s="38" t="s">
        <v>103</v>
      </c>
      <c r="D13" s="38" t="s">
        <v>101</v>
      </c>
      <c r="E13" s="65">
        <v>300</v>
      </c>
      <c r="F13" s="21" t="s">
        <v>74</v>
      </c>
      <c r="G13" s="15" t="s">
        <v>55</v>
      </c>
      <c r="H13" s="50"/>
      <c r="I13" s="50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17" ht="24" customHeight="1">
      <c r="B14" s="108" t="s">
        <v>161</v>
      </c>
      <c r="C14" s="109"/>
      <c r="D14" s="109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9"/>
  <sheetViews>
    <sheetView showGridLines="0" view="pageBreakPreview" zoomScale="80" zoomScaleNormal="80" zoomScaleSheetLayoutView="80" zoomScalePageLayoutView="85" workbookViewId="0" topLeftCell="A1">
      <selection activeCell="B11" sqref="B11:D13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DFP.271.84.2020.KK</v>
      </c>
      <c r="M1" s="35" t="s">
        <v>57</v>
      </c>
      <c r="R1" s="2"/>
      <c r="S1" s="2"/>
    </row>
    <row r="2" spans="7:9" ht="15">
      <c r="G2" s="103"/>
      <c r="H2" s="103"/>
      <c r="I2" s="103"/>
    </row>
    <row r="3" ht="15">
      <c r="M3" s="35" t="s">
        <v>64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04">
        <f>SUM(N11:N12)</f>
        <v>0</v>
      </c>
      <c r="I6" s="105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65</v>
      </c>
      <c r="E10" s="72" t="s">
        <v>63</v>
      </c>
      <c r="F10" s="73"/>
      <c r="G10" s="66" t="str">
        <f>"Nazwa handlowa /
"&amp;C10&amp;" / 
"&amp;D10</f>
        <v>Nazwa handlowa /
Dawka / 
Postać/ Opakowanie</v>
      </c>
      <c r="H10" s="76" t="s">
        <v>78</v>
      </c>
      <c r="I10" s="76" t="str">
        <f>B10</f>
        <v>Skład</v>
      </c>
      <c r="J10" s="76" t="s">
        <v>108</v>
      </c>
      <c r="K10" s="7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6.25" customHeight="1">
      <c r="A11" s="21" t="s">
        <v>73</v>
      </c>
      <c r="B11" s="62" t="s">
        <v>162</v>
      </c>
      <c r="C11" s="62" t="s">
        <v>105</v>
      </c>
      <c r="D11" s="62" t="s">
        <v>106</v>
      </c>
      <c r="E11" s="57">
        <v>40</v>
      </c>
      <c r="F11" s="21" t="s">
        <v>74</v>
      </c>
      <c r="G11" s="47" t="s">
        <v>69</v>
      </c>
      <c r="H11" s="63"/>
      <c r="I11" s="63"/>
      <c r="J11" s="63"/>
      <c r="K11" s="63"/>
      <c r="L11" s="47" t="str">
        <f>IF(K11=0,"0,00",IF(K11&gt;0,ROUND(E11/K11,2)))</f>
        <v>0,00</v>
      </c>
      <c r="M11" s="5"/>
      <c r="N11" s="48">
        <f>ROUND(L11*ROUND(M11,2),2)</f>
        <v>0</v>
      </c>
    </row>
    <row r="12" spans="1:14" s="4" customFormat="1" ht="58.5" customHeight="1">
      <c r="A12" s="21" t="s">
        <v>98</v>
      </c>
      <c r="B12" s="62" t="s">
        <v>162</v>
      </c>
      <c r="C12" s="62" t="s">
        <v>107</v>
      </c>
      <c r="D12" s="62" t="s">
        <v>106</v>
      </c>
      <c r="E12" s="57">
        <v>2000</v>
      </c>
      <c r="F12" s="21" t="s">
        <v>74</v>
      </c>
      <c r="G12" s="47" t="s">
        <v>69</v>
      </c>
      <c r="H12" s="5"/>
      <c r="I12" s="5"/>
      <c r="J12" s="5"/>
      <c r="K12" s="5"/>
      <c r="L12" s="47" t="str">
        <f>IF(K12=0,"0,00",IF(K12&gt;0,ROUND(E12/K12,2)))</f>
        <v>0,00</v>
      </c>
      <c r="M12" s="5"/>
      <c r="N12" s="48">
        <f>ROUND(L12*ROUND(M12,2),2)</f>
        <v>0</v>
      </c>
    </row>
    <row r="13" spans="1:16" s="9" customFormat="1" ht="24" customHeight="1">
      <c r="A13" s="51"/>
      <c r="B13" s="110" t="s">
        <v>161</v>
      </c>
      <c r="C13" s="110"/>
      <c r="D13" s="110"/>
      <c r="E13" s="52"/>
      <c r="F13" s="51"/>
      <c r="G13" s="53"/>
      <c r="H13" s="54"/>
      <c r="I13" s="54"/>
      <c r="J13" s="53"/>
      <c r="K13" s="44"/>
      <c r="L13" s="53"/>
      <c r="M13" s="53"/>
      <c r="N13" s="55"/>
      <c r="P13" s="56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E23" sqref="E2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ht="74.25" customHeight="1">
      <c r="A11" s="21" t="s">
        <v>3</v>
      </c>
      <c r="B11" s="33" t="s">
        <v>163</v>
      </c>
      <c r="C11" s="33" t="s">
        <v>109</v>
      </c>
      <c r="D11" s="33" t="s">
        <v>110</v>
      </c>
      <c r="E11" s="34">
        <v>1500</v>
      </c>
      <c r="F11" s="14" t="s">
        <v>74</v>
      </c>
      <c r="G11" s="15" t="s">
        <v>55</v>
      </c>
      <c r="H11" s="50"/>
      <c r="I11" s="50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11"/>
      <c r="C13" s="111"/>
      <c r="D13" s="111"/>
      <c r="E13" s="111"/>
      <c r="F13" s="11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4">
      <selection activeCell="B11" sqref="B11:D1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SUM(N11:N12)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75</v>
      </c>
      <c r="L10" s="66" t="s">
        <v>33</v>
      </c>
      <c r="M10" s="66" t="s">
        <v>34</v>
      </c>
      <c r="N10" s="66" t="s">
        <v>18</v>
      </c>
    </row>
    <row r="11" spans="1:14" s="4" customFormat="1" ht="51" customHeight="1">
      <c r="A11" s="21" t="s">
        <v>73</v>
      </c>
      <c r="B11" s="62" t="s">
        <v>168</v>
      </c>
      <c r="C11" s="62" t="s">
        <v>113</v>
      </c>
      <c r="D11" s="62" t="s">
        <v>111</v>
      </c>
      <c r="E11" s="57">
        <v>200</v>
      </c>
      <c r="F11" s="21" t="s">
        <v>74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3.25" customHeight="1">
      <c r="A12" s="21" t="s">
        <v>98</v>
      </c>
      <c r="B12" s="62" t="s">
        <v>168</v>
      </c>
      <c r="C12" s="38" t="s">
        <v>113</v>
      </c>
      <c r="D12" s="38" t="s">
        <v>112</v>
      </c>
      <c r="E12" s="65">
        <v>400</v>
      </c>
      <c r="F12" s="21" t="s">
        <v>74</v>
      </c>
      <c r="G12" s="15" t="s">
        <v>55</v>
      </c>
      <c r="H12" s="50"/>
      <c r="I12" s="50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5" s="2" customFormat="1" ht="15">
      <c r="B13" s="108" t="s">
        <v>161</v>
      </c>
      <c r="C13" s="109"/>
      <c r="D13" s="109"/>
      <c r="E13" s="37"/>
    </row>
    <row r="14" spans="2:6" s="2" customFormat="1" ht="15.75" customHeight="1">
      <c r="B14" s="111"/>
      <c r="C14" s="111"/>
      <c r="D14" s="111"/>
      <c r="E14" s="111"/>
      <c r="F14" s="11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G2:I2"/>
    <mergeCell ref="H6:I6"/>
    <mergeCell ref="B14:F14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DFP.271.84.2020.KK</v>
      </c>
      <c r="N1" s="35" t="s">
        <v>57</v>
      </c>
      <c r="S1" s="2"/>
      <c r="T1" s="2"/>
    </row>
    <row r="2" spans="7:9" ht="15">
      <c r="G2" s="103"/>
      <c r="H2" s="103"/>
      <c r="I2" s="103"/>
    </row>
    <row r="3" ht="15">
      <c r="N3" s="35" t="s">
        <v>64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4">
        <f>SUM(N11:N11)</f>
        <v>0</v>
      </c>
      <c r="I6" s="10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75" customFormat="1" ht="73.5" customHeight="1">
      <c r="A10" s="66" t="s">
        <v>40</v>
      </c>
      <c r="B10" s="66" t="s">
        <v>16</v>
      </c>
      <c r="C10" s="66" t="s">
        <v>17</v>
      </c>
      <c r="D10" s="66" t="s">
        <v>54</v>
      </c>
      <c r="E10" s="72" t="s">
        <v>63</v>
      </c>
      <c r="F10" s="73"/>
      <c r="G10" s="66" t="str">
        <f>"Nazwa handlowa /
"&amp;C10&amp;" / 
"&amp;D10</f>
        <v>Nazwa handlowa /
Dawka / 
Postać /Opakowanie</v>
      </c>
      <c r="H10" s="66" t="s">
        <v>58</v>
      </c>
      <c r="I10" s="66" t="str">
        <f>B10</f>
        <v>Skład</v>
      </c>
      <c r="J10" s="76" t="s">
        <v>108</v>
      </c>
      <c r="K10" s="66" t="s">
        <v>32</v>
      </c>
      <c r="L10" s="66" t="s">
        <v>33</v>
      </c>
      <c r="M10" s="66" t="s">
        <v>34</v>
      </c>
      <c r="N10" s="66" t="s">
        <v>18</v>
      </c>
    </row>
    <row r="11" spans="1:14" s="4" customFormat="1" ht="54.75" customHeight="1">
      <c r="A11" s="21" t="s">
        <v>73</v>
      </c>
      <c r="B11" s="21" t="s">
        <v>114</v>
      </c>
      <c r="C11" s="21" t="s">
        <v>102</v>
      </c>
      <c r="D11" s="21" t="s">
        <v>115</v>
      </c>
      <c r="E11" s="57">
        <v>3000</v>
      </c>
      <c r="F11" s="21" t="s">
        <v>43</v>
      </c>
      <c r="G11" s="15" t="s">
        <v>55</v>
      </c>
      <c r="H11" s="5"/>
      <c r="I11" s="5"/>
      <c r="J11" s="63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="2" customFormat="1" ht="15">
      <c r="E12" s="37"/>
    </row>
    <row r="13" spans="2:6" s="2" customFormat="1" ht="15.75" customHeight="1">
      <c r="B13" s="111" t="s">
        <v>116</v>
      </c>
      <c r="C13" s="111"/>
      <c r="D13" s="111"/>
      <c r="E13" s="111"/>
      <c r="F13" s="11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2020-06-03T10:09:04Z</cp:lastPrinted>
  <dcterms:created xsi:type="dcterms:W3CDTF">2003-05-16T10:10:29Z</dcterms:created>
  <dcterms:modified xsi:type="dcterms:W3CDTF">2020-06-22T12:16:34Z</dcterms:modified>
  <cp:category/>
  <cp:version/>
  <cp:contentType/>
  <cp:contentStatus/>
</cp:coreProperties>
</file>