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818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</sheets>
  <definedNames/>
  <calcPr fullCalcOnLoad="1"/>
</workbook>
</file>

<file path=xl/sharedStrings.xml><?xml version="1.0" encoding="utf-8"?>
<sst xmlns="http://schemas.openxmlformats.org/spreadsheetml/2006/main" count="553" uniqueCount="186">
  <si>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</si>
  <si>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</si>
  <si>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</si>
  <si>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</si>
  <si>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</si>
  <si>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</si>
  <si>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</si>
  <si>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</si>
  <si>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</si>
  <si>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</si>
  <si>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</si>
  <si>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</si>
  <si>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</si>
  <si>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</si>
  <si>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</si>
  <si>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</si>
  <si>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</si>
  <si>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</si>
  <si>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</si>
  <si>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</si>
  <si>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</si>
  <si>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</si>
  <si>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</si>
  <si>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</si>
  <si>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</si>
  <si>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</si>
  <si>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</si>
  <si>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</si>
  <si>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</si>
  <si>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</si>
  <si>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</si>
  <si>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</si>
  <si>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</si>
  <si>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</si>
  <si>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</si>
  <si>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</si>
  <si>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</si>
  <si>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</si>
  <si>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</si>
  <si>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</si>
  <si>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</si>
  <si>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</si>
  <si>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</si>
  <si>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</si>
  <si>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</si>
  <si>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</si>
  <si>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</si>
  <si>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</si>
  <si>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</si>
  <si>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</si>
  <si>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</si>
  <si>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</si>
  <si>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</si>
  <si>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</si>
  <si>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</si>
  <si>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</si>
  <si>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</si>
  <si>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</si>
  <si>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</si>
  <si>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</si>
  <si>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</si>
  <si>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</si>
  <si>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</si>
  <si>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</si>
  <si>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</si>
  <si>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</si>
  <si>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</si>
  <si>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</si>
  <si>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</si>
  <si>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</si>
  <si>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</si>
  <si>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</si>
  <si>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stała doustna</t>
  </si>
  <si>
    <t>150 mg</t>
  </si>
  <si>
    <t>stała postać doustna</t>
  </si>
  <si>
    <t>10 mg</t>
  </si>
  <si>
    <t>25 mg</t>
  </si>
  <si>
    <t>Postać / opakowanie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</si>
  <si>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</si>
  <si>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</si>
  <si>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</si>
  <si>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Oświadczamy, że zamówienie będziemy wykonywać do czasu wyczerpania ilości produktów określonych w załączniku nr 1a do specyfikacji, nie dłużej jednak niż przez 5 miesięcy</t>
  </si>
  <si>
    <t>podpis i pieczęć osoby (osób) upoważnionej do reprezentowania Wykonawcy</t>
  </si>
  <si>
    <t>*  wymagany jeden podmiot odpowiedzialny</t>
  </si>
  <si>
    <t xml:space="preserve">
</t>
  </si>
  <si>
    <t xml:space="preserve">postać stała doustna </t>
  </si>
  <si>
    <t xml:space="preserve">Nazwa handlowa:
Dawka: 
Postać / Opakowanie:
</t>
  </si>
  <si>
    <t>Wytwórca</t>
  </si>
  <si>
    <t>Producent</t>
  </si>
  <si>
    <t xml:space="preserve">Oświadczamy, że jesteśmy małym lub średnim przedsiębiorstwem: TAK/NIE (niepotrzebne skreślić).  
</t>
  </si>
  <si>
    <t>10.</t>
  </si>
  <si>
    <t>DFP.271.70 .2019 AJ</t>
  </si>
  <si>
    <t xml:space="preserve">Dostawa  produktów leczniczych, wyrobów medycznych </t>
  </si>
  <si>
    <t>Oświadczamy, że oferowane przez nas w części  1-3; 4 poz.1-5, 7-15;  5-15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</si>
  <si>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:4 poz. 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</si>
  <si>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11.</t>
  </si>
  <si>
    <t>Rosuvastatinum*</t>
  </si>
  <si>
    <t>20 mg</t>
  </si>
  <si>
    <t>100 j.m./ml, 3 ml x 10 wkładów</t>
  </si>
  <si>
    <t>roztwór do wstrzykiwań, 10 wkładów do wstrzykiwaczy</t>
  </si>
  <si>
    <t>opakowań</t>
  </si>
  <si>
    <t>Acidum tranexamicum</t>
  </si>
  <si>
    <t>500 mg</t>
  </si>
  <si>
    <t>Anastrozolum</t>
  </si>
  <si>
    <t>1 mg</t>
  </si>
  <si>
    <t>Allantoinum</t>
  </si>
  <si>
    <t>20 mg/g; 30 g</t>
  </si>
  <si>
    <t>maść: tuba 30 g</t>
  </si>
  <si>
    <t>Celecoxibum</t>
  </si>
  <si>
    <t>100 mg</t>
  </si>
  <si>
    <t>Clomipramini
hydrochloridum</t>
  </si>
  <si>
    <t>Fludrocortisoni acetaticum</t>
  </si>
  <si>
    <t>100 µg</t>
  </si>
  <si>
    <t>4% Dimetikon+ Cyklometikon</t>
  </si>
  <si>
    <t>100 ml</t>
  </si>
  <si>
    <t>roztwór przeciw wszawicy</t>
  </si>
  <si>
    <t xml:space="preserve">Gabapentinum, laktoza jednowodna </t>
  </si>
  <si>
    <t>300 mg</t>
  </si>
  <si>
    <t>dwuczęściowa, biała, nieprzezroczysta, żelatynowa kapsułka</t>
  </si>
  <si>
    <t>Linezolidum</t>
  </si>
  <si>
    <t>600 mg</t>
  </si>
  <si>
    <t>Lurasidonum</t>
  </si>
  <si>
    <t>37 mg</t>
  </si>
  <si>
    <t>Molsidominum</t>
  </si>
  <si>
    <t>4 mg</t>
  </si>
  <si>
    <t>Montelucast</t>
  </si>
  <si>
    <t>Nifuratelum +
Nystatinum</t>
  </si>
  <si>
    <t>(100 mg +
40000
j.m.)/g; 30g</t>
  </si>
  <si>
    <t>maść dopochwowa</t>
  </si>
  <si>
    <t xml:space="preserve">Kod EAN </t>
  </si>
  <si>
    <t>12.</t>
  </si>
  <si>
    <t>13.</t>
  </si>
  <si>
    <t>14.</t>
  </si>
  <si>
    <t>15.</t>
  </si>
  <si>
    <t>Pilocarpini hydrochloridum</t>
  </si>
  <si>
    <t>20 mg/ml; 10 ml ( 2 x 5 ml)</t>
  </si>
  <si>
    <t xml:space="preserve">krople do oczu, roztwór </t>
  </si>
  <si>
    <t>Ilość sztuk w opakowaniu jednostkowym            a  10 ml (2 x 5 ml)</t>
  </si>
  <si>
    <t xml:space="preserve">1 dawka (0,5 ml) </t>
  </si>
  <si>
    <t>zawiesina do
wstrzykiwań, amp-strzyk</t>
  </si>
  <si>
    <t>Ioversolum*</t>
  </si>
  <si>
    <t>636 mg/ml; 50ml</t>
  </si>
  <si>
    <t>roztwór do wstrzykiwań lub wlewu dożylnego, butelka</t>
  </si>
  <si>
    <t>636 mg/ml, 100 ml</t>
  </si>
  <si>
    <t>roztwór do wstrzyk. lub wlewu doż.</t>
  </si>
  <si>
    <t>(678 mg/ml) 50 ml</t>
  </si>
  <si>
    <t>(678 mg/ml) 100 ml</t>
  </si>
  <si>
    <t>(678 mg/ml) 500 ml</t>
  </si>
  <si>
    <t>741 mg/ml, 100 ml</t>
  </si>
  <si>
    <t>741 mg/ml, 50 ml</t>
  </si>
  <si>
    <t>741 mg/ml, 500 ml</t>
  </si>
  <si>
    <t>*wymagany jeden podmiot odpowiedzialny</t>
  </si>
  <si>
    <t>2 g</t>
  </si>
  <si>
    <t>4 g</t>
  </si>
  <si>
    <t>Dinoprostonum</t>
  </si>
  <si>
    <t>system terapeutyczny dopochwowy</t>
  </si>
  <si>
    <t>Methoxyfluranum</t>
  </si>
  <si>
    <t>płyn do sporządzania inhalacji parowej, zestaw zawiera:  jedna butelka zawierająca 3 ml metoksyfluranu 99,9% (w/w) z zabezpieczeniem gwarancyjnym, jeden inhalator oraz jedna komora zawierająca węgiel aktywny, w tekturowym pudełku</t>
  </si>
  <si>
    <t xml:space="preserve">Tacrolismus </t>
  </si>
  <si>
    <t>5mg/ml</t>
  </si>
  <si>
    <t>koncentrat do sporządzania roztworu do infuzji</t>
  </si>
  <si>
    <t>Iohexolum</t>
  </si>
  <si>
    <t>647 mg/ml, 20 ml</t>
  </si>
  <si>
    <t>roztwór do wstrzykiwań, fiol.</t>
  </si>
  <si>
    <t>Każda ampułko-strzykawka (0,3 ml) zawiera 1,5 mg soli sodowej fondaparynuksu; subst. pom.: chlorek sodu
woda do wstrzykiwań, kwas solny, wodorotlenek sodu</t>
  </si>
  <si>
    <t>7,5 mg/0,6 ml</t>
  </si>
  <si>
    <t>Kalii chloridum</t>
  </si>
  <si>
    <t xml:space="preserve">315 lub 391 mg K+ </t>
  </si>
  <si>
    <t>tabl. lub kaps. o przedł. uwalnianiu</t>
  </si>
  <si>
    <r>
      <t>Natrii chloridum</t>
    </r>
  </si>
  <si>
    <t>9mg/ml; 500ml</t>
  </si>
  <si>
    <t>opakowanie szklane</t>
  </si>
  <si>
    <t>Bupropioni hydrochloridum * ***</t>
  </si>
  <si>
    <t>tabletki o zmodyfikowanym uwalnianiu</t>
  </si>
  <si>
    <t>Bupropioni hydrochloridum* ***</t>
  </si>
  <si>
    <t>*** w leczeniu dużych epizodów depresji.</t>
  </si>
  <si>
    <t>proszek do sporządzania roztworu do infuzji, butelka</t>
  </si>
  <si>
    <t>Podmiot Odpowiedzialny/Wytwórca(poz.6)</t>
  </si>
  <si>
    <t>Kod EAN (poz.6 jeżeli dotyczy)</t>
  </si>
  <si>
    <t>Czterowalentna szczepionka przeciw grypie (rozszczepiony wirion), inaktywowana sezon 2019/2020</t>
  </si>
  <si>
    <t xml:space="preserve">Fosfomycinum </t>
  </si>
  <si>
    <r>
      <t>Fosfomycinum</t>
    </r>
    <r>
      <rPr>
        <strike/>
        <sz val="11"/>
        <rFont val="Times New Roman"/>
        <family val="1"/>
      </rPr>
      <t xml:space="preserve"> </t>
    </r>
  </si>
  <si>
    <t>roztwór do wstrzykiwań, amp-strzyk.</t>
  </si>
  <si>
    <t>Insulinum lisprum</t>
  </si>
  <si>
    <t>Metformini hydrochloridum</t>
  </si>
  <si>
    <t>74 mg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</si>
</sst>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zł &quot;;&quot;-&quot;#,##0.00&quot; zł &quot;;&quot; -&quot;#&quot; zł &quot;;@&quot; &quot;"/>
    <numFmt numFmtId="184" formatCode="#,##0.00&quot;    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#,##0.00&quot; &quot;[$zł-415]&quot; &quot;;&quot;-&quot;#,##0.00&quot; &quot;[$zł-415]&quot; &quot;;&quot; -&quot;00&quot; &quot;[$zł-415]&quot; &quot;;@&quot; &quot;"/>
    <numFmt numFmtId="187" formatCode="&quot; &quot;[$€]&quot; &quot;#,##0.00&quot; &quot;;&quot;-&quot;[$€]&quot; &quot;#,##0.00&quot; &quot;;&quot; &quot;[$€]&quot; -&quot;00&quot; &quot;;@&quot; &quot;"/>
    <numFmt numFmtId="188" formatCode="#,##0.00&quot; &quot;[$zł-415];[Red]&quot;-&quot;#,##0.00&quot; &quot;[$zł-415]"/>
    <numFmt numFmtId="189" formatCode="#,##0.00&quot; &quot;[$zł-415];[Red]#,##0.00&quot; &quot;[$zł-415]"/>
    <numFmt numFmtId="190" formatCode="&quot; &quot;#,##0&quot;    &quot;;&quot;-&quot;#,##0&quot;    &quot;;&quot; -&quot;00&quot;    &quot;;&quot; &quot;@&quot; &quot;"/>
    <numFmt numFmtId="191" formatCode="&quot; &quot;[$€-415]&quot; &quot;#,##0.00&quot; &quot;;&quot;-&quot;[$€-415]&quot; &quot;#,##0.00&quot; &quot;;&quot; &quot;[$€-415]&quot; -&quot;00&quot; &quot;;@&quot; &quot;"/>
    <numFmt numFmtId="192" formatCode="[$-415]#,##0.00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 CE"/>
      <family val="0"/>
    </font>
    <font>
      <sz val="8"/>
      <name val="Arial CE"/>
      <family val="0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40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48" fillId="0" borderId="0" applyNumberFormat="0" applyBorder="0" applyProtection="0">
      <alignment/>
    </xf>
    <xf numFmtId="0" fontId="0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40" fillId="0" borderId="0" applyFont="0" applyBorder="0" applyProtection="0">
      <alignment/>
    </xf>
    <xf numFmtId="44" fontId="0" fillId="0" borderId="0" applyFont="0" applyFill="0" applyBorder="0" applyAlignment="0" applyProtection="0"/>
    <xf numFmtId="183" fontId="54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6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6" applyNumberFormat="1" applyFont="1" applyFill="1" applyBorder="1" applyAlignment="1" applyProtection="1">
      <alignment horizontal="left" vertical="top" wrapText="1"/>
      <protection locked="0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175" fontId="4" fillId="0" borderId="10" xfId="49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0" xfId="64" applyFont="1" applyAlignment="1">
      <alignment horizontal="left" vertical="center"/>
      <protection/>
    </xf>
    <xf numFmtId="175" fontId="56" fillId="0" borderId="0" xfId="49" applyNumberFormat="1" applyFont="1" applyFill="1" applyAlignment="1">
      <alignment horizontal="left" vertical="center"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62" applyFont="1" applyFill="1" applyBorder="1" applyAlignment="1">
      <alignment horizontal="center" vertical="center" wrapText="1"/>
      <protection/>
    </xf>
    <xf numFmtId="175" fontId="4" fillId="33" borderId="10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49" applyNumberFormat="1" applyFont="1" applyFill="1" applyBorder="1" applyAlignment="1">
      <alignment horizontal="center" vertical="center"/>
    </xf>
    <xf numFmtId="0" fontId="56" fillId="0" borderId="0" xfId="64" applyFont="1" applyAlignment="1">
      <alignment horizontal="center" vertical="center"/>
      <protection/>
    </xf>
    <xf numFmtId="175" fontId="56" fillId="0" borderId="0" xfId="49" applyNumberFormat="1" applyFont="1" applyFill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4" applyNumberFormat="1" applyFont="1" applyBorder="1" applyAlignment="1">
      <alignment horizontal="center" vertical="center" wrapText="1"/>
    </xf>
    <xf numFmtId="175" fontId="4" fillId="0" borderId="13" xfId="44" applyNumberFormat="1" applyFont="1" applyFill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90" fontId="56" fillId="0" borderId="10" xfId="49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90" fontId="56" fillId="0" borderId="14" xfId="49" applyNumberFormat="1" applyFont="1" applyFill="1" applyBorder="1" applyAlignment="1">
      <alignment horizontal="center" vertical="center" wrapText="1"/>
    </xf>
    <xf numFmtId="10" fontId="57" fillId="0" borderId="10" xfId="0" applyNumberFormat="1" applyFont="1" applyBorder="1" applyAlignment="1">
      <alignment horizontal="center" vertical="center" wrapText="1"/>
    </xf>
    <xf numFmtId="8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10" xfId="67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64" applyFont="1" applyBorder="1" applyAlignment="1">
      <alignment horizontal="left" vertical="center"/>
      <protection/>
    </xf>
    <xf numFmtId="0" fontId="57" fillId="0" borderId="0" xfId="64" applyFont="1" applyBorder="1" applyAlignment="1">
      <alignment horizontal="left" vertical="center"/>
      <protection/>
    </xf>
    <xf numFmtId="0" fontId="56" fillId="0" borderId="0" xfId="64" applyFont="1" applyFill="1" applyAlignment="1">
      <alignment horizontal="left" vertical="center" wrapText="1"/>
      <protection/>
    </xf>
    <xf numFmtId="0" fontId="60" fillId="0" borderId="0" xfId="64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>
      <alignment horizontal="left" vertical="top" wrapText="1"/>
    </xf>
    <xf numFmtId="0" fontId="4" fillId="0" borderId="0" xfId="64" applyFont="1" applyFill="1" applyBorder="1" applyAlignment="1">
      <alignment horizontal="left" vertical="center" wrapText="1"/>
      <protection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2 2" xfId="60"/>
    <cellStyle name="Normalny 2 3" xfId="61"/>
    <cellStyle name="Normalny 3" xfId="62"/>
    <cellStyle name="Normalny 4" xfId="63"/>
    <cellStyle name="Normalny 5" xfId="64"/>
    <cellStyle name="Normalny 7" xfId="65"/>
    <cellStyle name="Normalny 7 2" xfId="66"/>
    <cellStyle name="Normalny_Arkusz1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3" xfId="80"/>
    <cellStyle name="Walutowy 3" xfId="81"/>
    <cellStyle name="Walutowy 3 2" xfId="82"/>
    <cellStyle name="Walutowy 4" xfId="83"/>
    <cellStyle name="Walutowy 5" xfId="84"/>
    <cellStyle name="Walutowy 6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3"/>
  <sheetViews>
    <sheetView showGridLines="0" zoomScale="87" zoomScaleNormal="87" zoomScaleSheetLayoutView="85" zoomScalePageLayoutView="115" workbookViewId="0" topLeftCell="A43">
      <selection activeCell="K37" sqref="K37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63</v>
      </c>
    </row>
    <row r="2" spans="3:5" ht="15">
      <c r="C2" s="18"/>
      <c r="D2" s="18" t="s">
        <v>61</v>
      </c>
      <c r="E2" s="18"/>
    </row>
    <row r="4" spans="3:4" ht="15">
      <c r="C4" s="9" t="s">
        <v>52</v>
      </c>
      <c r="D4" s="9" t="s">
        <v>91</v>
      </c>
    </row>
    <row r="6" spans="3:5" ht="30" customHeight="1">
      <c r="C6" s="9" t="s">
        <v>51</v>
      </c>
      <c r="D6" s="92" t="s">
        <v>92</v>
      </c>
      <c r="E6" s="92"/>
    </row>
    <row r="8" spans="3:5" ht="15">
      <c r="C8" s="21" t="s">
        <v>46</v>
      </c>
      <c r="D8" s="99"/>
      <c r="E8" s="79"/>
    </row>
    <row r="9" spans="3:5" ht="15">
      <c r="C9" s="21" t="s">
        <v>53</v>
      </c>
      <c r="D9" s="96"/>
      <c r="E9" s="97"/>
    </row>
    <row r="10" spans="3:5" ht="15">
      <c r="C10" s="21" t="s">
        <v>45</v>
      </c>
      <c r="D10" s="86"/>
      <c r="E10" s="87"/>
    </row>
    <row r="11" spans="3:5" ht="15">
      <c r="C11" s="21" t="s">
        <v>55</v>
      </c>
      <c r="D11" s="86"/>
      <c r="E11" s="87"/>
    </row>
    <row r="12" spans="3:5" ht="15">
      <c r="C12" s="21" t="s">
        <v>56</v>
      </c>
      <c r="D12" s="86"/>
      <c r="E12" s="87"/>
    </row>
    <row r="13" spans="3:5" ht="15">
      <c r="C13" s="21" t="s">
        <v>57</v>
      </c>
      <c r="D13" s="86"/>
      <c r="E13" s="87"/>
    </row>
    <row r="14" spans="3:5" ht="15">
      <c r="C14" s="21" t="s">
        <v>58</v>
      </c>
      <c r="D14" s="86"/>
      <c r="E14" s="87"/>
    </row>
    <row r="15" spans="3:5" ht="15">
      <c r="C15" s="21" t="s">
        <v>59</v>
      </c>
      <c r="D15" s="86"/>
      <c r="E15" s="87"/>
    </row>
    <row r="16" spans="3:5" ht="15">
      <c r="C16" s="21" t="s">
        <v>60</v>
      </c>
      <c r="D16" s="86"/>
      <c r="E16" s="87"/>
    </row>
    <row r="17" spans="4:5" ht="15">
      <c r="D17" s="6"/>
      <c r="E17" s="22"/>
    </row>
    <row r="18" spans="3:5" ht="15">
      <c r="C18" s="90" t="s">
        <v>54</v>
      </c>
      <c r="D18" s="89"/>
      <c r="E18" s="23"/>
    </row>
    <row r="19" spans="4:5" ht="15">
      <c r="D19" s="1"/>
      <c r="E19" s="23"/>
    </row>
    <row r="20" spans="3:5" ht="21" customHeight="1">
      <c r="C20" s="5" t="s">
        <v>17</v>
      </c>
      <c r="D20" s="24" t="s">
        <v>0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(4)'!H$7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36</v>
      </c>
      <c r="D33" s="25">
        <f>'część (13)'!H$6</f>
        <v>0</v>
      </c>
      <c r="E33" s="26"/>
    </row>
    <row r="34" spans="3:5" ht="15">
      <c r="C34" s="21" t="s">
        <v>37</v>
      </c>
      <c r="D34" s="25">
        <f>'część (14)'!H$6</f>
        <v>0</v>
      </c>
      <c r="E34" s="26"/>
    </row>
    <row r="35" spans="3:5" ht="15">
      <c r="C35" s="21" t="s">
        <v>38</v>
      </c>
      <c r="D35" s="25">
        <f>'część (15)'!H$6</f>
        <v>0</v>
      </c>
      <c r="E35" s="26"/>
    </row>
    <row r="36" spans="4:5" ht="15">
      <c r="D36" s="38"/>
      <c r="E36" s="26"/>
    </row>
    <row r="37" spans="2:5" ht="72.75" customHeight="1">
      <c r="B37" s="9" t="s">
        <v>1</v>
      </c>
      <c r="C37" s="90" t="s">
        <v>80</v>
      </c>
      <c r="D37" s="98"/>
      <c r="E37" s="98"/>
    </row>
    <row r="38" spans="2:5" ht="21" customHeight="1">
      <c r="B38" s="9" t="s">
        <v>2</v>
      </c>
      <c r="C38" s="89" t="s">
        <v>50</v>
      </c>
      <c r="D38" s="90"/>
      <c r="E38" s="91"/>
    </row>
    <row r="39" spans="2:5" ht="41.25" customHeight="1">
      <c r="B39" s="9" t="s">
        <v>3</v>
      </c>
      <c r="C39" s="88" t="s">
        <v>81</v>
      </c>
      <c r="D39" s="88"/>
      <c r="E39" s="88"/>
    </row>
    <row r="40" spans="2:5" s="27" customFormat="1" ht="68.25" customHeight="1">
      <c r="B40" s="27" t="s">
        <v>4</v>
      </c>
      <c r="C40" s="92" t="s">
        <v>93</v>
      </c>
      <c r="D40" s="92"/>
      <c r="E40" s="92"/>
    </row>
    <row r="41" spans="2:5" s="27" customFormat="1" ht="66" customHeight="1">
      <c r="B41" s="27" t="s">
        <v>42</v>
      </c>
      <c r="C41" s="92" t="s">
        <v>94</v>
      </c>
      <c r="D41" s="92"/>
      <c r="E41" s="92"/>
    </row>
    <row r="42" spans="2:5" s="27" customFormat="1" ht="41.25" customHeight="1">
      <c r="B42" s="27" t="s">
        <v>48</v>
      </c>
      <c r="C42" s="92" t="s">
        <v>22</v>
      </c>
      <c r="D42" s="93"/>
      <c r="E42" s="93"/>
    </row>
    <row r="43" spans="2:5" ht="36" customHeight="1">
      <c r="B43" s="27" t="s">
        <v>5</v>
      </c>
      <c r="C43" s="94" t="s">
        <v>43</v>
      </c>
      <c r="D43" s="95"/>
      <c r="E43" s="95"/>
    </row>
    <row r="44" spans="2:5" ht="32.25" customHeight="1">
      <c r="B44" s="27" t="s">
        <v>6</v>
      </c>
      <c r="C44" s="92" t="s">
        <v>44</v>
      </c>
      <c r="D44" s="93"/>
      <c r="E44" s="93"/>
    </row>
    <row r="45" spans="2:5" ht="100.5" customHeight="1">
      <c r="B45" s="27" t="s">
        <v>19</v>
      </c>
      <c r="C45" s="92" t="s">
        <v>79</v>
      </c>
      <c r="D45" s="92"/>
      <c r="E45" s="92"/>
    </row>
    <row r="46" spans="2:5" ht="31.5" customHeight="1">
      <c r="B46" s="27" t="s">
        <v>90</v>
      </c>
      <c r="C46" s="90" t="s">
        <v>89</v>
      </c>
      <c r="D46" s="90"/>
      <c r="E46" s="90"/>
    </row>
    <row r="47" spans="2:5" ht="22.5" customHeight="1">
      <c r="B47" s="27" t="s">
        <v>95</v>
      </c>
      <c r="C47" s="4" t="s">
        <v>7</v>
      </c>
      <c r="D47" s="1"/>
      <c r="E47" s="9"/>
    </row>
    <row r="48" spans="3:5" ht="18" customHeight="1">
      <c r="C48" s="80" t="s">
        <v>20</v>
      </c>
      <c r="D48" s="81"/>
      <c r="E48" s="82"/>
    </row>
    <row r="49" spans="2:5" ht="18" customHeight="1">
      <c r="B49" s="29"/>
      <c r="C49" s="80" t="s">
        <v>8</v>
      </c>
      <c r="D49" s="82"/>
      <c r="E49" s="21"/>
    </row>
    <row r="50" spans="3:5" ht="18" customHeight="1">
      <c r="C50" s="83"/>
      <c r="D50" s="84"/>
      <c r="E50" s="21"/>
    </row>
    <row r="51" spans="3:5" ht="18" customHeight="1">
      <c r="C51" s="83"/>
      <c r="D51" s="84"/>
      <c r="E51" s="21"/>
    </row>
    <row r="52" spans="3:5" ht="18" customHeight="1">
      <c r="C52" s="83"/>
      <c r="D52" s="84"/>
      <c r="E52" s="21"/>
    </row>
    <row r="53" spans="3:5" ht="18" customHeight="1">
      <c r="C53" s="31" t="s">
        <v>10</v>
      </c>
      <c r="D53" s="31"/>
      <c r="E53" s="7"/>
    </row>
    <row r="54" spans="3:5" ht="18" customHeight="1">
      <c r="C54" s="80" t="s">
        <v>21</v>
      </c>
      <c r="D54" s="81"/>
      <c r="E54" s="82"/>
    </row>
    <row r="55" spans="3:5" ht="18" customHeight="1">
      <c r="C55" s="32" t="s">
        <v>8</v>
      </c>
      <c r="D55" s="30" t="s">
        <v>9</v>
      </c>
      <c r="E55" s="33" t="s">
        <v>11</v>
      </c>
    </row>
    <row r="56" spans="3:5" ht="18" customHeight="1">
      <c r="C56" s="34"/>
      <c r="D56" s="30"/>
      <c r="E56" s="35"/>
    </row>
    <row r="57" spans="3:5" ht="18" customHeight="1">
      <c r="C57" s="34"/>
      <c r="D57" s="30"/>
      <c r="E57" s="35"/>
    </row>
    <row r="58" spans="3:5" ht="18" customHeight="1">
      <c r="C58" s="31"/>
      <c r="D58" s="31"/>
      <c r="E58" s="7"/>
    </row>
    <row r="59" spans="3:5" ht="18" customHeight="1">
      <c r="C59" s="80" t="s">
        <v>23</v>
      </c>
      <c r="D59" s="81"/>
      <c r="E59" s="82"/>
    </row>
    <row r="60" spans="3:5" ht="18" customHeight="1">
      <c r="C60" s="80" t="s">
        <v>12</v>
      </c>
      <c r="D60" s="82"/>
      <c r="E60" s="21"/>
    </row>
    <row r="61" spans="3:5" ht="18" customHeight="1">
      <c r="C61" s="79"/>
      <c r="D61" s="79"/>
      <c r="E61" s="21"/>
    </row>
    <row r="62" spans="3:5" ht="18" customHeight="1">
      <c r="C62" s="20"/>
      <c r="D62" s="28"/>
      <c r="E62" s="28"/>
    </row>
    <row r="63" spans="3:5" ht="34.5" customHeight="1">
      <c r="C63" s="4"/>
      <c r="D63" s="85" t="s">
        <v>82</v>
      </c>
      <c r="E63" s="85"/>
    </row>
    <row r="64" ht="21" customHeight="1"/>
  </sheetData>
  <sheetProtection/>
  <mergeCells count="31">
    <mergeCell ref="C44:E44"/>
    <mergeCell ref="C43:E43"/>
    <mergeCell ref="C42:E42"/>
    <mergeCell ref="D9:E9"/>
    <mergeCell ref="C37:E37"/>
    <mergeCell ref="D8:E8"/>
    <mergeCell ref="D15:E15"/>
    <mergeCell ref="D16:E16"/>
    <mergeCell ref="D6:E6"/>
    <mergeCell ref="D13:E13"/>
    <mergeCell ref="C18:D18"/>
    <mergeCell ref="D11:E11"/>
    <mergeCell ref="D14:E14"/>
    <mergeCell ref="C40:E40"/>
    <mergeCell ref="D10:E10"/>
    <mergeCell ref="C60:D60"/>
    <mergeCell ref="C45:E45"/>
    <mergeCell ref="C50:D50"/>
    <mergeCell ref="C48:E48"/>
    <mergeCell ref="C51:D51"/>
    <mergeCell ref="C49:D49"/>
    <mergeCell ref="C61:D61"/>
    <mergeCell ref="C59:E59"/>
    <mergeCell ref="C52:D52"/>
    <mergeCell ref="D63:E63"/>
    <mergeCell ref="D12:E12"/>
    <mergeCell ref="C39:E39"/>
    <mergeCell ref="C38:E38"/>
    <mergeCell ref="C41:E41"/>
    <mergeCell ref="C54:E54"/>
    <mergeCell ref="C46:E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11" sqref="D11"/>
    </sheetView>
  </sheetViews>
  <sheetFormatPr defaultColWidth="9.00390625" defaultRowHeight="12.75"/>
  <cols>
    <col min="1" max="1" width="4.75390625" style="1" customWidth="1"/>
    <col min="2" max="2" width="19.625" style="1" customWidth="1"/>
    <col min="3" max="3" width="22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9" width="17.375" style="1" customWidth="1"/>
    <col min="10" max="10" width="21.75390625" style="1" customWidth="1"/>
    <col min="11" max="11" width="17.875" style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9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129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165">
      <c r="A11" s="21" t="s">
        <v>1</v>
      </c>
      <c r="B11" s="68" t="s">
        <v>156</v>
      </c>
      <c r="C11" s="72">
        <v>0.999</v>
      </c>
      <c r="D11" s="52" t="s">
        <v>157</v>
      </c>
      <c r="E11" s="69">
        <v>500</v>
      </c>
      <c r="F11" s="42" t="s">
        <v>49</v>
      </c>
      <c r="G11" s="15" t="s">
        <v>78</v>
      </c>
      <c r="H11" s="15"/>
      <c r="I11" s="15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3" ht="15">
      <c r="B12" s="106"/>
      <c r="C12" s="107"/>
    </row>
    <row r="13" ht="15">
      <c r="B13" s="2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7">
      <selection activeCell="J10" sqref="J10"/>
    </sheetView>
  </sheetViews>
  <sheetFormatPr defaultColWidth="9.00390625" defaultRowHeight="12.75"/>
  <cols>
    <col min="1" max="1" width="4.75390625" style="1" customWidth="1"/>
    <col min="2" max="2" width="17.00390625" style="1" customWidth="1"/>
    <col min="3" max="3" width="11.125" style="1" customWidth="1"/>
    <col min="4" max="4" width="23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10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65</v>
      </c>
      <c r="I10" s="5" t="str">
        <f>B10</f>
        <v>Skład</v>
      </c>
      <c r="J10" s="5" t="s">
        <v>129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56" t="s">
        <v>158</v>
      </c>
      <c r="C11" s="56" t="s">
        <v>159</v>
      </c>
      <c r="D11" s="56" t="s">
        <v>160</v>
      </c>
      <c r="E11" s="63">
        <v>30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17" ht="30" customHeight="1">
      <c r="B13" s="108"/>
      <c r="C13" s="108"/>
      <c r="D13" s="108"/>
      <c r="E13" s="1"/>
      <c r="L13" s="3"/>
      <c r="Q13" s="1"/>
    </row>
    <row r="14" spans="5:17" ht="32.25" customHeight="1">
      <c r="E14" s="1"/>
      <c r="L14" s="3"/>
      <c r="Q14" s="1"/>
    </row>
    <row r="15" spans="5:17" ht="15">
      <c r="E15" s="1"/>
      <c r="L15" s="3"/>
      <c r="Q15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J10" sqref="J10"/>
    </sheetView>
  </sheetViews>
  <sheetFormatPr defaultColWidth="9.00390625" defaultRowHeight="12.75"/>
  <cols>
    <col min="1" max="1" width="4.75390625" style="1" customWidth="1"/>
    <col min="2" max="2" width="13.00390625" style="1" customWidth="1"/>
    <col min="3" max="3" width="18.375" style="1" customWidth="1"/>
    <col min="4" max="4" width="21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11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61" t="s">
        <v>161</v>
      </c>
      <c r="C11" s="61" t="s">
        <v>162</v>
      </c>
      <c r="D11" s="61" t="s">
        <v>163</v>
      </c>
      <c r="E11" s="41">
        <v>1200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4" ht="22.5" customHeight="1">
      <c r="B13" s="108"/>
      <c r="C13" s="108"/>
      <c r="D13" s="108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zoomScale="87" zoomScaleNormal="87" zoomScalePageLayoutView="80" workbookViewId="0" topLeftCell="A1">
      <selection activeCell="K21" sqref="K21"/>
    </sheetView>
  </sheetViews>
  <sheetFormatPr defaultColWidth="9.00390625" defaultRowHeight="12.75"/>
  <cols>
    <col min="1" max="1" width="4.75390625" style="1" customWidth="1"/>
    <col min="2" max="2" width="19.00390625" style="1" customWidth="1"/>
    <col min="3" max="3" width="12.75390625" style="1" customWidth="1"/>
    <col min="4" max="4" width="22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12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87</v>
      </c>
      <c r="I10" s="5" t="str">
        <f>B10</f>
        <v>Skład</v>
      </c>
      <c r="J10" s="5" t="s">
        <v>129</v>
      </c>
      <c r="K10" s="59" t="s">
        <v>39</v>
      </c>
      <c r="L10" s="5" t="s">
        <v>40</v>
      </c>
      <c r="M10" s="5" t="s">
        <v>41</v>
      </c>
      <c r="N10" s="5" t="s">
        <v>16</v>
      </c>
    </row>
    <row r="11" spans="1:14" ht="165">
      <c r="A11" s="21" t="s">
        <v>1</v>
      </c>
      <c r="B11" s="53" t="s">
        <v>164</v>
      </c>
      <c r="C11" s="53" t="s">
        <v>165</v>
      </c>
      <c r="D11" s="53" t="s">
        <v>182</v>
      </c>
      <c r="E11" s="57">
        <v>100</v>
      </c>
      <c r="F11" s="42" t="s">
        <v>49</v>
      </c>
      <c r="G11" s="15" t="s">
        <v>78</v>
      </c>
      <c r="H11" s="15"/>
      <c r="I11" s="15"/>
      <c r="J11" s="16"/>
      <c r="K11" s="58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B12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4">
      <selection activeCell="K17" sqref="K17"/>
    </sheetView>
  </sheetViews>
  <sheetFormatPr defaultColWidth="9.00390625" defaultRowHeight="12.75"/>
  <cols>
    <col min="1" max="1" width="4.75390625" style="1" customWidth="1"/>
    <col min="2" max="2" width="18.625" style="1" customWidth="1"/>
    <col min="3" max="3" width="21.25390625" style="1" customWidth="1"/>
    <col min="4" max="4" width="21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13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87</v>
      </c>
      <c r="I10" s="5" t="str">
        <f>B10</f>
        <v>Skład</v>
      </c>
      <c r="J10" s="5" t="s">
        <v>129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61" t="s">
        <v>166</v>
      </c>
      <c r="C11" s="61" t="s">
        <v>167</v>
      </c>
      <c r="D11" s="61" t="s">
        <v>168</v>
      </c>
      <c r="E11" s="49">
        <v>48000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4" spans="2:7" ht="30" customHeight="1">
      <c r="B14" s="109"/>
      <c r="C14" s="89"/>
      <c r="D14" s="89"/>
      <c r="E14" s="89"/>
      <c r="F14" s="89"/>
      <c r="G14" s="89"/>
    </row>
    <row r="15" spans="2:7" ht="195" customHeight="1">
      <c r="B15" s="89"/>
      <c r="C15" s="89"/>
      <c r="D15" s="89"/>
      <c r="E15" s="89"/>
      <c r="F15" s="89"/>
      <c r="G15" s="89"/>
    </row>
  </sheetData>
  <sheetProtection/>
  <mergeCells count="3">
    <mergeCell ref="G2:I2"/>
    <mergeCell ref="H6:I6"/>
    <mergeCell ref="B14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zoomScale="87" zoomScaleNormal="87" zoomScalePageLayoutView="80" workbookViewId="0" topLeftCell="A7">
      <selection activeCell="F24" sqref="F24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16.12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14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>
      <c r="A10" s="5" t="s">
        <v>47</v>
      </c>
      <c r="B10" s="5" t="s">
        <v>14</v>
      </c>
      <c r="C10" s="5" t="s">
        <v>15</v>
      </c>
      <c r="D10" s="5" t="s">
        <v>70</v>
      </c>
      <c r="E10" s="36" t="s">
        <v>67</v>
      </c>
      <c r="F10" s="14"/>
      <c r="G10" s="5" t="str">
        <f>"Nazwa handlowa /
"&amp;C10&amp;" / 
"&amp;D10</f>
        <v>Nazwa handlowa /
Dawka / 
Postać/Opakowanie</v>
      </c>
      <c r="H10" s="5" t="s">
        <v>87</v>
      </c>
      <c r="I10" s="5" t="str">
        <f>B10</f>
        <v>Skład</v>
      </c>
      <c r="J10" s="5" t="s">
        <v>129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73" t="s">
        <v>169</v>
      </c>
      <c r="C11" s="55" t="s">
        <v>170</v>
      </c>
      <c r="D11" s="55" t="s">
        <v>171</v>
      </c>
      <c r="E11" s="49">
        <v>800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6" ht="15">
      <c r="B12" s="50"/>
      <c r="C12" s="50"/>
      <c r="D12" s="50"/>
      <c r="E12" s="51"/>
      <c r="F12" s="50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1">
      <selection activeCell="G22" sqref="G22"/>
    </sheetView>
  </sheetViews>
  <sheetFormatPr defaultColWidth="9.00390625" defaultRowHeight="12.75"/>
  <cols>
    <col min="1" max="1" width="4.75390625" style="1" customWidth="1"/>
    <col min="2" max="2" width="19.625" style="1" customWidth="1"/>
    <col min="3" max="3" width="14.75390625" style="1" customWidth="1"/>
    <col min="4" max="4" width="21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15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SUM(N11:N12)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70</v>
      </c>
      <c r="E10" s="36" t="s">
        <v>67</v>
      </c>
      <c r="F10" s="14"/>
      <c r="G10" s="5" t="str">
        <f>"Nazwa handlowa /
"&amp;C10&amp;" / 
"&amp;D10</f>
        <v>Nazwa handlowa /
Dawka / 
Postać/Opakowanie</v>
      </c>
      <c r="H10" s="5" t="s">
        <v>88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182.25" customHeight="1">
      <c r="A11" s="21" t="s">
        <v>1</v>
      </c>
      <c r="B11" s="54" t="s">
        <v>172</v>
      </c>
      <c r="C11" s="55" t="s">
        <v>73</v>
      </c>
      <c r="D11" s="54" t="s">
        <v>173</v>
      </c>
      <c r="E11" s="64">
        <v>450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2</v>
      </c>
      <c r="B12" s="54" t="s">
        <v>174</v>
      </c>
      <c r="C12" s="55" t="s">
        <v>117</v>
      </c>
      <c r="D12" s="54" t="s">
        <v>173</v>
      </c>
      <c r="E12" s="64">
        <v>450</v>
      </c>
      <c r="F12" s="42" t="s">
        <v>49</v>
      </c>
      <c r="G12" s="15" t="s">
        <v>78</v>
      </c>
      <c r="H12" s="21"/>
      <c r="I12" s="21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</row>
    <row r="13" spans="3:17" ht="15">
      <c r="C13" s="23"/>
      <c r="E13" s="1"/>
      <c r="O13" s="3"/>
      <c r="Q13" s="1"/>
    </row>
    <row r="14" spans="2:4" ht="15">
      <c r="B14" s="110" t="s">
        <v>151</v>
      </c>
      <c r="C14" s="110"/>
      <c r="D14" s="110"/>
    </row>
    <row r="15" spans="2:4" ht="15">
      <c r="B15" s="74"/>
      <c r="C15" s="74" t="s">
        <v>175</v>
      </c>
      <c r="D15" s="74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5" workbookViewId="0" topLeftCell="A1">
      <selection activeCell="H6" sqref="H6:I6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0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SUM(N11:N12)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39" t="s">
        <v>96</v>
      </c>
      <c r="C11" s="40" t="s">
        <v>75</v>
      </c>
      <c r="D11" s="40" t="s">
        <v>72</v>
      </c>
      <c r="E11" s="41">
        <v>4200</v>
      </c>
      <c r="F11" s="42" t="s">
        <v>49</v>
      </c>
      <c r="G11" s="15" t="s">
        <v>78</v>
      </c>
      <c r="H11" s="15"/>
      <c r="I11" s="15"/>
      <c r="J11" s="16"/>
      <c r="K11" s="15"/>
      <c r="L11" s="15">
        <v>0</v>
      </c>
      <c r="M11" s="15"/>
      <c r="N11" s="17">
        <f>ROUND(L11*ROUND(M11,2),2)</f>
        <v>0</v>
      </c>
    </row>
    <row r="12" spans="1:14" ht="45">
      <c r="A12" s="21" t="s">
        <v>2</v>
      </c>
      <c r="B12" s="39" t="s">
        <v>96</v>
      </c>
      <c r="C12" s="40" t="s">
        <v>97</v>
      </c>
      <c r="D12" s="40" t="s">
        <v>72</v>
      </c>
      <c r="E12" s="41">
        <v>3500</v>
      </c>
      <c r="F12" s="42" t="s">
        <v>49</v>
      </c>
      <c r="G12" s="15" t="s">
        <v>78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5" ht="15">
      <c r="B14" s="102" t="s">
        <v>83</v>
      </c>
      <c r="C14" s="102"/>
      <c r="D14" s="103"/>
      <c r="E14" s="103"/>
    </row>
  </sheetData>
  <sheetProtection/>
  <mergeCells count="3">
    <mergeCell ref="G2:I2"/>
    <mergeCell ref="H6:I6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zoomScale="87" zoomScaleNormal="87" zoomScalePageLayoutView="85" workbookViewId="0" topLeftCell="A1">
      <selection activeCell="B12" sqref="B12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5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70</v>
      </c>
      <c r="E10" s="36" t="s">
        <v>67</v>
      </c>
      <c r="F10" s="14"/>
      <c r="G10" s="5" t="str">
        <f>"Nazwa handlowa /
"&amp;C10&amp;" / 
"&amp;D10</f>
        <v>Nazwa handlowa /
Dawka / 
Postać/Opakowanie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53" t="s">
        <v>183</v>
      </c>
      <c r="C11" s="53" t="s">
        <v>98</v>
      </c>
      <c r="D11" s="60" t="s">
        <v>99</v>
      </c>
      <c r="E11" s="57">
        <v>100</v>
      </c>
      <c r="F11" s="42" t="s">
        <v>100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3" ht="49.5" customHeight="1">
      <c r="A12" s="9"/>
      <c r="B12" s="76"/>
      <c r="C12" s="9"/>
    </row>
    <row r="13" spans="1:8" ht="38.25" customHeight="1">
      <c r="A13" s="9"/>
      <c r="B13" s="105"/>
      <c r="C13" s="105"/>
      <c r="D13" s="43"/>
      <c r="E13" s="44"/>
      <c r="F13" s="43"/>
      <c r="G13" s="43"/>
      <c r="H13" s="43"/>
    </row>
    <row r="14" spans="2:8" ht="15">
      <c r="B14" s="104"/>
      <c r="C14" s="104"/>
      <c r="D14" s="104"/>
      <c r="E14" s="104"/>
      <c r="F14" s="104"/>
      <c r="G14" s="104"/>
      <c r="H14" s="104"/>
    </row>
    <row r="15" spans="2:8" ht="15">
      <c r="B15" s="43"/>
      <c r="C15" s="43"/>
      <c r="D15" s="43"/>
      <c r="E15" s="44"/>
      <c r="F15" s="43"/>
      <c r="G15" s="43"/>
      <c r="H15" s="43"/>
    </row>
  </sheetData>
  <sheetProtection/>
  <mergeCells count="4">
    <mergeCell ref="G2:I2"/>
    <mergeCell ref="H6:I6"/>
    <mergeCell ref="B14:H14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N11" sqref="N11"/>
    </sheetView>
  </sheetViews>
  <sheetFormatPr defaultColWidth="9.00390625" defaultRowHeight="12.75"/>
  <cols>
    <col min="1" max="1" width="4.75390625" style="1" customWidth="1"/>
    <col min="2" max="2" width="21.125" style="1" customWidth="1"/>
    <col min="3" max="3" width="17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61" t="s">
        <v>101</v>
      </c>
      <c r="C11" s="61" t="s">
        <v>102</v>
      </c>
      <c r="D11" s="61" t="s">
        <v>72</v>
      </c>
      <c r="E11" s="41">
        <v>1800</v>
      </c>
      <c r="F11" s="45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2:T29"/>
  <sheetViews>
    <sheetView showGridLines="0" tabSelected="1" zoomScale="87" zoomScaleNormal="87" zoomScalePageLayoutView="80" workbookViewId="0" topLeftCell="A10">
      <selection activeCell="C21" sqref="C21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4" width="25.125" style="1" customWidth="1"/>
    <col min="5" max="5" width="10.875" style="23" customWidth="1"/>
    <col min="6" max="6" width="16.625" style="1" customWidth="1"/>
    <col min="7" max="7" width="31.125" style="1" customWidth="1"/>
    <col min="8" max="9" width="17.375" style="1" customWidth="1"/>
    <col min="10" max="10" width="23.00390625" style="1" customWidth="1"/>
    <col min="11" max="11" width="19.875" style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2" spans="2:20" ht="15">
      <c r="B2" s="2" t="str">
        <f>'formularz oferty'!D4</f>
        <v>DFP.271.70 .2019 AJ</v>
      </c>
      <c r="N2" s="37" t="s">
        <v>64</v>
      </c>
      <c r="S2" s="2"/>
      <c r="T2" s="2"/>
    </row>
    <row r="3" spans="7:9" ht="15">
      <c r="G3" s="89"/>
      <c r="H3" s="89"/>
      <c r="I3" s="89"/>
    </row>
    <row r="4" ht="15">
      <c r="N4" s="37" t="s">
        <v>68</v>
      </c>
    </row>
    <row r="5" spans="2:17" ht="15">
      <c r="B5" s="4" t="s">
        <v>13</v>
      </c>
      <c r="C5" s="5">
        <v>4</v>
      </c>
      <c r="D5" s="6"/>
      <c r="E5" s="19"/>
      <c r="F5" s="9"/>
      <c r="G5" s="8" t="s">
        <v>18</v>
      </c>
      <c r="H5" s="9"/>
      <c r="I5" s="6"/>
      <c r="J5" s="9"/>
      <c r="K5" s="9"/>
      <c r="L5" s="9"/>
      <c r="M5" s="9"/>
      <c r="N5" s="9"/>
      <c r="Q5" s="1"/>
    </row>
    <row r="6" spans="2:17" ht="15">
      <c r="B6" s="4"/>
      <c r="C6" s="6"/>
      <c r="D6" s="6"/>
      <c r="E6" s="19"/>
      <c r="F6" s="9"/>
      <c r="G6" s="8"/>
      <c r="H6" s="9"/>
      <c r="I6" s="6"/>
      <c r="J6" s="9"/>
      <c r="K6" s="9"/>
      <c r="L6" s="9"/>
      <c r="M6" s="9"/>
      <c r="N6" s="9"/>
      <c r="Q6" s="1"/>
    </row>
    <row r="7" spans="1:17" ht="15">
      <c r="A7" s="4"/>
      <c r="B7" s="4"/>
      <c r="C7" s="10"/>
      <c r="D7" s="10"/>
      <c r="E7" s="19"/>
      <c r="F7" s="9"/>
      <c r="G7" s="11" t="s">
        <v>0</v>
      </c>
      <c r="H7" s="100">
        <f>SUM(N12:N25,N27)</f>
        <v>0</v>
      </c>
      <c r="I7" s="101"/>
      <c r="Q7" s="1"/>
    </row>
    <row r="8" spans="1:17" ht="15">
      <c r="A8" s="4"/>
      <c r="C8" s="9"/>
      <c r="D8" s="9"/>
      <c r="E8" s="19"/>
      <c r="F8" s="9"/>
      <c r="G8" s="9"/>
      <c r="H8" s="9"/>
      <c r="I8" s="9"/>
      <c r="J8" s="9"/>
      <c r="K8" s="9"/>
      <c r="L8" s="9"/>
      <c r="Q8" s="1"/>
    </row>
    <row r="9" spans="1:17" ht="15">
      <c r="A9" s="4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Q9" s="1"/>
    </row>
    <row r="10" spans="2:17" ht="15">
      <c r="B10" s="4"/>
      <c r="Q10" s="1"/>
    </row>
    <row r="11" spans="1:14" s="4" customFormat="1" ht="73.5" customHeight="1">
      <c r="A11" s="5" t="s">
        <v>47</v>
      </c>
      <c r="B11" s="5" t="s">
        <v>14</v>
      </c>
      <c r="C11" s="5" t="s">
        <v>15</v>
      </c>
      <c r="D11" s="5" t="s">
        <v>62</v>
      </c>
      <c r="E11" s="36" t="s">
        <v>71</v>
      </c>
      <c r="F11" s="14"/>
      <c r="G11" s="5" t="str">
        <f>"Nazwa handlowa /
"&amp;C11&amp;" / 
"&amp;D11</f>
        <v>Nazwa handlowa /
Dawka / 
Postać /Opakowanie</v>
      </c>
      <c r="H11" s="5" t="s">
        <v>177</v>
      </c>
      <c r="I11" s="5" t="str">
        <f>B11</f>
        <v>Skład</v>
      </c>
      <c r="J11" s="5" t="s">
        <v>178</v>
      </c>
      <c r="K11" s="5" t="s">
        <v>39</v>
      </c>
      <c r="L11" s="5" t="s">
        <v>40</v>
      </c>
      <c r="M11" s="5" t="s">
        <v>41</v>
      </c>
      <c r="N11" s="5" t="s">
        <v>16</v>
      </c>
    </row>
    <row r="12" spans="1:14" ht="53.25" customHeight="1">
      <c r="A12" s="21" t="s">
        <v>1</v>
      </c>
      <c r="B12" s="54" t="s">
        <v>103</v>
      </c>
      <c r="C12" s="54" t="s">
        <v>104</v>
      </c>
      <c r="D12" s="61" t="s">
        <v>72</v>
      </c>
      <c r="E12" s="62">
        <v>420</v>
      </c>
      <c r="F12" s="42" t="s">
        <v>49</v>
      </c>
      <c r="G12" s="15" t="s">
        <v>86</v>
      </c>
      <c r="H12" s="15"/>
      <c r="I12" s="15"/>
      <c r="J12" s="15" t="s">
        <v>84</v>
      </c>
      <c r="K12" s="15"/>
      <c r="L12" s="15" t="str">
        <f aca="true" t="shared" si="0" ref="L12:L25">IF(K12=0,"0,00",IF(K12&gt;0,ROUND(E12/K12,2)))</f>
        <v>0,00</v>
      </c>
      <c r="M12" s="15"/>
      <c r="N12" s="17">
        <f>N12:N19=ROUND(L12*ROUND(M12,2),2)</f>
        <v>0</v>
      </c>
    </row>
    <row r="13" spans="1:18" ht="45">
      <c r="A13" s="21" t="s">
        <v>2</v>
      </c>
      <c r="B13" s="46" t="s">
        <v>105</v>
      </c>
      <c r="C13" s="46" t="s">
        <v>106</v>
      </c>
      <c r="D13" s="46" t="s">
        <v>107</v>
      </c>
      <c r="E13" s="47">
        <v>1000</v>
      </c>
      <c r="F13" s="48" t="s">
        <v>49</v>
      </c>
      <c r="G13" s="21" t="s">
        <v>78</v>
      </c>
      <c r="H13" s="21"/>
      <c r="I13" s="21"/>
      <c r="J13" s="21"/>
      <c r="K13" s="15"/>
      <c r="L13" s="15" t="str">
        <f t="shared" si="0"/>
        <v>0,00</v>
      </c>
      <c r="M13" s="15"/>
      <c r="N13" s="17">
        <f aca="true" t="shared" si="1" ref="N13:N18">ROUND(L13*ROUND(M13,2),2)</f>
        <v>0</v>
      </c>
      <c r="R13" s="67"/>
    </row>
    <row r="14" spans="1:14" ht="45">
      <c r="A14" s="21" t="s">
        <v>3</v>
      </c>
      <c r="B14" s="61" t="s">
        <v>108</v>
      </c>
      <c r="C14" s="61" t="s">
        <v>109</v>
      </c>
      <c r="D14" s="61" t="s">
        <v>74</v>
      </c>
      <c r="E14" s="57">
        <v>1800</v>
      </c>
      <c r="F14" s="48" t="s">
        <v>49</v>
      </c>
      <c r="G14" s="21" t="s">
        <v>78</v>
      </c>
      <c r="H14" s="21"/>
      <c r="I14" s="21"/>
      <c r="J14" s="21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4</v>
      </c>
      <c r="B15" s="56" t="s">
        <v>110</v>
      </c>
      <c r="C15" s="56" t="s">
        <v>76</v>
      </c>
      <c r="D15" s="61" t="s">
        <v>72</v>
      </c>
      <c r="E15" s="63">
        <v>1200</v>
      </c>
      <c r="F15" s="48" t="s">
        <v>49</v>
      </c>
      <c r="G15" s="21" t="s">
        <v>78</v>
      </c>
      <c r="H15" s="21"/>
      <c r="I15" s="21"/>
      <c r="J15" s="21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42</v>
      </c>
      <c r="B16" s="54" t="s">
        <v>111</v>
      </c>
      <c r="C16" s="54" t="s">
        <v>112</v>
      </c>
      <c r="D16" s="61" t="s">
        <v>72</v>
      </c>
      <c r="E16" s="57">
        <v>900</v>
      </c>
      <c r="F16" s="48" t="s">
        <v>49</v>
      </c>
      <c r="G16" s="21" t="s">
        <v>78</v>
      </c>
      <c r="H16" s="21"/>
      <c r="I16" s="21"/>
      <c r="J16" s="21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48</v>
      </c>
      <c r="B17" s="61" t="s">
        <v>113</v>
      </c>
      <c r="C17" s="61" t="s">
        <v>114</v>
      </c>
      <c r="D17" s="61" t="s">
        <v>115</v>
      </c>
      <c r="E17" s="57">
        <v>60</v>
      </c>
      <c r="F17" s="48" t="s">
        <v>49</v>
      </c>
      <c r="G17" s="21" t="s">
        <v>78</v>
      </c>
      <c r="H17" s="21"/>
      <c r="I17" s="21"/>
      <c r="J17" s="21"/>
      <c r="K17" s="15"/>
      <c r="L17" s="15" t="str">
        <f t="shared" si="0"/>
        <v>0,00</v>
      </c>
      <c r="M17" s="15"/>
      <c r="N17" s="17">
        <f t="shared" si="1"/>
        <v>0</v>
      </c>
    </row>
    <row r="18" spans="1:14" ht="45">
      <c r="A18" s="21" t="s">
        <v>5</v>
      </c>
      <c r="B18" s="61" t="s">
        <v>116</v>
      </c>
      <c r="C18" s="55" t="s">
        <v>117</v>
      </c>
      <c r="D18" s="53" t="s">
        <v>118</v>
      </c>
      <c r="E18" s="64">
        <v>5000</v>
      </c>
      <c r="F18" s="48" t="s">
        <v>49</v>
      </c>
      <c r="G18" s="21" t="s">
        <v>78</v>
      </c>
      <c r="H18" s="21"/>
      <c r="I18" s="21"/>
      <c r="J18" s="21"/>
      <c r="K18" s="15"/>
      <c r="L18" s="15" t="str">
        <f t="shared" si="0"/>
        <v>0,00</v>
      </c>
      <c r="M18" s="15"/>
      <c r="N18" s="17">
        <f t="shared" si="1"/>
        <v>0</v>
      </c>
    </row>
    <row r="19" spans="1:14" ht="45">
      <c r="A19" s="21" t="s">
        <v>6</v>
      </c>
      <c r="B19" s="53" t="s">
        <v>119</v>
      </c>
      <c r="C19" s="53" t="s">
        <v>120</v>
      </c>
      <c r="D19" s="53" t="s">
        <v>72</v>
      </c>
      <c r="E19" s="41">
        <v>50</v>
      </c>
      <c r="F19" s="48" t="s">
        <v>49</v>
      </c>
      <c r="G19" s="21" t="s">
        <v>78</v>
      </c>
      <c r="H19" s="21"/>
      <c r="I19" s="21"/>
      <c r="J19" s="21"/>
      <c r="K19" s="21"/>
      <c r="L19" s="15" t="str">
        <f t="shared" si="0"/>
        <v>0,00</v>
      </c>
      <c r="M19" s="21"/>
      <c r="N19" s="17">
        <f aca="true" t="shared" si="2" ref="N19:N25">ROUND(L19*ROUND(M19,2),2)</f>
        <v>0</v>
      </c>
    </row>
    <row r="20" spans="1:14" ht="45">
      <c r="A20" s="21" t="s">
        <v>19</v>
      </c>
      <c r="B20" s="53" t="s">
        <v>121</v>
      </c>
      <c r="C20" s="53" t="s">
        <v>122</v>
      </c>
      <c r="D20" s="61" t="s">
        <v>72</v>
      </c>
      <c r="E20" s="41">
        <v>420</v>
      </c>
      <c r="F20" s="48" t="s">
        <v>49</v>
      </c>
      <c r="G20" s="21" t="s">
        <v>78</v>
      </c>
      <c r="H20" s="21"/>
      <c r="I20" s="21"/>
      <c r="J20" s="21"/>
      <c r="K20" s="21"/>
      <c r="L20" s="15" t="str">
        <f t="shared" si="0"/>
        <v>0,00</v>
      </c>
      <c r="M20" s="21"/>
      <c r="N20" s="17">
        <f t="shared" si="2"/>
        <v>0</v>
      </c>
    </row>
    <row r="21" spans="1:14" ht="45">
      <c r="A21" s="21" t="s">
        <v>90</v>
      </c>
      <c r="B21" s="53" t="s">
        <v>121</v>
      </c>
      <c r="C21" s="78" t="s">
        <v>185</v>
      </c>
      <c r="D21" s="61" t="s">
        <v>72</v>
      </c>
      <c r="E21" s="41">
        <v>420</v>
      </c>
      <c r="F21" s="48" t="s">
        <v>49</v>
      </c>
      <c r="G21" s="21" t="s">
        <v>78</v>
      </c>
      <c r="H21" s="21"/>
      <c r="I21" s="21"/>
      <c r="J21" s="21"/>
      <c r="K21" s="21"/>
      <c r="L21" s="15" t="str">
        <f t="shared" si="0"/>
        <v>0,00</v>
      </c>
      <c r="M21" s="21"/>
      <c r="N21" s="17">
        <f t="shared" si="2"/>
        <v>0</v>
      </c>
    </row>
    <row r="22" spans="1:14" ht="45">
      <c r="A22" s="21" t="s">
        <v>95</v>
      </c>
      <c r="B22" s="61" t="s">
        <v>123</v>
      </c>
      <c r="C22" s="61" t="s">
        <v>124</v>
      </c>
      <c r="D22" s="54" t="s">
        <v>85</v>
      </c>
      <c r="E22" s="41">
        <v>600</v>
      </c>
      <c r="F22" s="48" t="s">
        <v>49</v>
      </c>
      <c r="G22" s="21" t="s">
        <v>78</v>
      </c>
      <c r="H22" s="21"/>
      <c r="I22" s="21"/>
      <c r="J22" s="21"/>
      <c r="K22" s="21"/>
      <c r="L22" s="15" t="str">
        <f t="shared" si="0"/>
        <v>0,00</v>
      </c>
      <c r="M22" s="21"/>
      <c r="N22" s="17">
        <f t="shared" si="2"/>
        <v>0</v>
      </c>
    </row>
    <row r="23" spans="1:14" ht="45">
      <c r="A23" s="21" t="s">
        <v>130</v>
      </c>
      <c r="B23" s="61" t="s">
        <v>184</v>
      </c>
      <c r="C23" s="61" t="s">
        <v>102</v>
      </c>
      <c r="D23" s="61" t="s">
        <v>72</v>
      </c>
      <c r="E23" s="41">
        <v>6600</v>
      </c>
      <c r="F23" s="48" t="s">
        <v>49</v>
      </c>
      <c r="G23" s="21" t="s">
        <v>78</v>
      </c>
      <c r="H23" s="21"/>
      <c r="I23" s="21"/>
      <c r="J23" s="21"/>
      <c r="K23" s="21"/>
      <c r="L23" s="15" t="str">
        <f t="shared" si="0"/>
        <v>0,00</v>
      </c>
      <c r="M23" s="21"/>
      <c r="N23" s="17">
        <f t="shared" si="2"/>
        <v>0</v>
      </c>
    </row>
    <row r="24" spans="1:14" ht="45">
      <c r="A24" s="21" t="s">
        <v>131</v>
      </c>
      <c r="B24" s="54" t="s">
        <v>125</v>
      </c>
      <c r="C24" s="54" t="s">
        <v>75</v>
      </c>
      <c r="D24" s="54" t="s">
        <v>72</v>
      </c>
      <c r="E24" s="57">
        <v>700</v>
      </c>
      <c r="F24" s="48" t="s">
        <v>49</v>
      </c>
      <c r="G24" s="21" t="s">
        <v>78</v>
      </c>
      <c r="H24" s="21"/>
      <c r="I24" s="21"/>
      <c r="J24" s="21"/>
      <c r="K24" s="21"/>
      <c r="L24" s="15" t="str">
        <f t="shared" si="0"/>
        <v>0,00</v>
      </c>
      <c r="M24" s="21"/>
      <c r="N24" s="17">
        <f t="shared" si="2"/>
        <v>0</v>
      </c>
    </row>
    <row r="25" spans="1:14" ht="45">
      <c r="A25" s="21" t="s">
        <v>132</v>
      </c>
      <c r="B25" s="65" t="s">
        <v>126</v>
      </c>
      <c r="C25" s="65" t="s">
        <v>127</v>
      </c>
      <c r="D25" s="65" t="s">
        <v>128</v>
      </c>
      <c r="E25" s="66">
        <v>10</v>
      </c>
      <c r="F25" s="48" t="s">
        <v>49</v>
      </c>
      <c r="G25" s="21" t="s">
        <v>78</v>
      </c>
      <c r="H25" s="21"/>
      <c r="I25" s="21"/>
      <c r="J25" s="21"/>
      <c r="K25" s="21"/>
      <c r="L25" s="15" t="str">
        <f t="shared" si="0"/>
        <v>0,00</v>
      </c>
      <c r="M25" s="21"/>
      <c r="N25" s="17">
        <f t="shared" si="2"/>
        <v>0</v>
      </c>
    </row>
    <row r="26" spans="1:14" ht="71.25">
      <c r="A26" s="5" t="s">
        <v>47</v>
      </c>
      <c r="B26" s="5" t="s">
        <v>14</v>
      </c>
      <c r="C26" s="5" t="s">
        <v>15</v>
      </c>
      <c r="D26" s="5" t="s">
        <v>62</v>
      </c>
      <c r="E26" s="36" t="s">
        <v>71</v>
      </c>
      <c r="F26" s="14"/>
      <c r="G26" s="5" t="str">
        <f>"Nazwa handlowa /
"&amp;C26&amp;" / 
"&amp;D26</f>
        <v>Nazwa handlowa /
Dawka / 
Postać /Opakowanie</v>
      </c>
      <c r="H26" s="5" t="s">
        <v>65</v>
      </c>
      <c r="I26" s="5" t="str">
        <f>B26</f>
        <v>Skład</v>
      </c>
      <c r="J26" s="5" t="s">
        <v>129</v>
      </c>
      <c r="K26" s="5" t="s">
        <v>137</v>
      </c>
      <c r="L26" s="5" t="s">
        <v>40</v>
      </c>
      <c r="M26" s="5" t="s">
        <v>41</v>
      </c>
      <c r="N26" s="5" t="s">
        <v>16</v>
      </c>
    </row>
    <row r="27" spans="1:14" ht="38.25" customHeight="1">
      <c r="A27" s="21" t="s">
        <v>133</v>
      </c>
      <c r="B27" s="54" t="s">
        <v>134</v>
      </c>
      <c r="C27" s="54" t="s">
        <v>135</v>
      </c>
      <c r="D27" s="54" t="s">
        <v>136</v>
      </c>
      <c r="E27" s="57">
        <v>40</v>
      </c>
      <c r="F27" s="48" t="s">
        <v>100</v>
      </c>
      <c r="G27" s="21"/>
      <c r="H27" s="21"/>
      <c r="I27" s="21"/>
      <c r="J27" s="21"/>
      <c r="K27" s="21"/>
      <c r="L27" s="15" t="str">
        <f>IF(K27=0,"0,00",IF(K27&gt;0,ROUND(E27/K27,2)))</f>
        <v>0,00</v>
      </c>
      <c r="M27" s="21"/>
      <c r="N27" s="17">
        <f>ROUND(L27*ROUND(M27,2),2)</f>
        <v>0</v>
      </c>
    </row>
    <row r="29" ht="15">
      <c r="B29" s="77"/>
    </row>
  </sheetData>
  <sheetProtection/>
  <mergeCells count="2">
    <mergeCell ref="G3:I3"/>
    <mergeCell ref="H7:I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zoomScale="87" zoomScaleNormal="87" zoomScalePageLayoutView="85" workbookViewId="0" topLeftCell="A1">
      <selection activeCell="C11" sqref="C11"/>
    </sheetView>
  </sheetViews>
  <sheetFormatPr defaultColWidth="9.00390625" defaultRowHeight="12.75"/>
  <cols>
    <col min="1" max="1" width="4.75390625" style="1" customWidth="1"/>
    <col min="2" max="2" width="15.75390625" style="1" customWidth="1"/>
    <col min="3" max="3" width="16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105">
      <c r="A11" s="21" t="s">
        <v>1</v>
      </c>
      <c r="B11" s="75" t="s">
        <v>179</v>
      </c>
      <c r="C11" s="52" t="s">
        <v>138</v>
      </c>
      <c r="D11" s="52" t="s">
        <v>139</v>
      </c>
      <c r="E11" s="69">
        <v>900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7" zoomScaleNormal="87" zoomScalePageLayoutView="85" workbookViewId="0" topLeftCell="A1">
      <selection activeCell="H6" sqref="H6:I6"/>
    </sheetView>
  </sheetViews>
  <sheetFormatPr defaultColWidth="9.00390625" defaultRowHeight="12.75"/>
  <cols>
    <col min="1" max="1" width="4.75390625" style="1" customWidth="1"/>
    <col min="2" max="2" width="24.375" style="1" customWidth="1"/>
    <col min="3" max="3" width="10.3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SUM(N11:N18)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70" t="s">
        <v>140</v>
      </c>
      <c r="C11" s="70" t="s">
        <v>141</v>
      </c>
      <c r="D11" s="70" t="s">
        <v>142</v>
      </c>
      <c r="E11" s="71">
        <v>200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2</v>
      </c>
      <c r="B12" s="70" t="s">
        <v>140</v>
      </c>
      <c r="C12" s="70" t="s">
        <v>143</v>
      </c>
      <c r="D12" s="70" t="s">
        <v>144</v>
      </c>
      <c r="E12" s="71">
        <v>30</v>
      </c>
      <c r="F12" s="42" t="s">
        <v>49</v>
      </c>
      <c r="G12" s="15" t="s">
        <v>78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3</v>
      </c>
      <c r="B13" s="70" t="s">
        <v>140</v>
      </c>
      <c r="C13" s="70" t="s">
        <v>145</v>
      </c>
      <c r="D13" s="70" t="s">
        <v>142</v>
      </c>
      <c r="E13" s="71">
        <v>50</v>
      </c>
      <c r="F13" s="42" t="s">
        <v>49</v>
      </c>
      <c r="G13" s="15" t="s">
        <v>78</v>
      </c>
      <c r="H13" s="21"/>
      <c r="I13" s="21"/>
      <c r="J13" s="21"/>
      <c r="K13" s="21"/>
      <c r="L13" s="15" t="str">
        <f aca="true" t="shared" si="0" ref="L13:L18">IF(K13=0,"0,00",IF(K13&gt;0,ROUND(E13/K13,2)))</f>
        <v>0,00</v>
      </c>
      <c r="M13" s="21"/>
      <c r="N13" s="17">
        <f aca="true" t="shared" si="1" ref="N13:N18">ROUND(L13*ROUND(M13,2),2)</f>
        <v>0</v>
      </c>
    </row>
    <row r="14" spans="1:14" ht="45">
      <c r="A14" s="21" t="s">
        <v>4</v>
      </c>
      <c r="B14" s="70" t="s">
        <v>140</v>
      </c>
      <c r="C14" s="70" t="s">
        <v>146</v>
      </c>
      <c r="D14" s="70" t="s">
        <v>142</v>
      </c>
      <c r="E14" s="71">
        <v>30</v>
      </c>
      <c r="F14" s="42" t="s">
        <v>49</v>
      </c>
      <c r="G14" s="15" t="s">
        <v>78</v>
      </c>
      <c r="H14" s="21"/>
      <c r="I14" s="21"/>
      <c r="J14" s="21"/>
      <c r="K14" s="21"/>
      <c r="L14" s="15" t="str">
        <f t="shared" si="0"/>
        <v>0,00</v>
      </c>
      <c r="M14" s="21"/>
      <c r="N14" s="17">
        <f t="shared" si="1"/>
        <v>0</v>
      </c>
    </row>
    <row r="15" spans="1:14" ht="45">
      <c r="A15" s="21" t="s">
        <v>42</v>
      </c>
      <c r="B15" s="70" t="s">
        <v>140</v>
      </c>
      <c r="C15" s="70" t="s">
        <v>147</v>
      </c>
      <c r="D15" s="70" t="s">
        <v>142</v>
      </c>
      <c r="E15" s="71">
        <v>20</v>
      </c>
      <c r="F15" s="42" t="s">
        <v>49</v>
      </c>
      <c r="G15" s="15" t="s">
        <v>78</v>
      </c>
      <c r="H15" s="21"/>
      <c r="I15" s="21"/>
      <c r="J15" s="21"/>
      <c r="K15" s="21"/>
      <c r="L15" s="15" t="str">
        <f t="shared" si="0"/>
        <v>0,00</v>
      </c>
      <c r="M15" s="21"/>
      <c r="N15" s="17">
        <f t="shared" si="1"/>
        <v>0</v>
      </c>
    </row>
    <row r="16" spans="1:14" ht="45">
      <c r="A16" s="21" t="s">
        <v>48</v>
      </c>
      <c r="B16" s="70" t="s">
        <v>140</v>
      </c>
      <c r="C16" s="70" t="s">
        <v>148</v>
      </c>
      <c r="D16" s="70" t="s">
        <v>144</v>
      </c>
      <c r="E16" s="71">
        <v>200</v>
      </c>
      <c r="F16" s="42" t="s">
        <v>49</v>
      </c>
      <c r="G16" s="15" t="s">
        <v>78</v>
      </c>
      <c r="H16" s="21"/>
      <c r="I16" s="21"/>
      <c r="J16" s="21"/>
      <c r="K16" s="21"/>
      <c r="L16" s="15" t="str">
        <f t="shared" si="0"/>
        <v>0,00</v>
      </c>
      <c r="M16" s="21"/>
      <c r="N16" s="17">
        <f t="shared" si="1"/>
        <v>0</v>
      </c>
    </row>
    <row r="17" spans="1:14" ht="45">
      <c r="A17" s="21" t="s">
        <v>5</v>
      </c>
      <c r="B17" s="70" t="s">
        <v>140</v>
      </c>
      <c r="C17" s="70" t="s">
        <v>149</v>
      </c>
      <c r="D17" s="70" t="s">
        <v>144</v>
      </c>
      <c r="E17" s="71">
        <v>30</v>
      </c>
      <c r="F17" s="42" t="s">
        <v>49</v>
      </c>
      <c r="G17" s="15" t="s">
        <v>78</v>
      </c>
      <c r="H17" s="21"/>
      <c r="I17" s="21"/>
      <c r="J17" s="21"/>
      <c r="K17" s="21"/>
      <c r="L17" s="15" t="str">
        <f t="shared" si="0"/>
        <v>0,00</v>
      </c>
      <c r="M17" s="21"/>
      <c r="N17" s="17">
        <f t="shared" si="1"/>
        <v>0</v>
      </c>
    </row>
    <row r="18" spans="1:14" ht="45">
      <c r="A18" s="21" t="s">
        <v>6</v>
      </c>
      <c r="B18" s="70" t="s">
        <v>140</v>
      </c>
      <c r="C18" s="70" t="s">
        <v>150</v>
      </c>
      <c r="D18" s="70" t="s">
        <v>144</v>
      </c>
      <c r="E18" s="71">
        <v>600</v>
      </c>
      <c r="F18" s="42" t="s">
        <v>49</v>
      </c>
      <c r="G18" s="15" t="s">
        <v>78</v>
      </c>
      <c r="H18" s="21"/>
      <c r="I18" s="21"/>
      <c r="J18" s="21"/>
      <c r="K18" s="21"/>
      <c r="L18" s="15" t="str">
        <f t="shared" si="0"/>
        <v>0,00</v>
      </c>
      <c r="M18" s="21"/>
      <c r="N18" s="17">
        <f t="shared" si="1"/>
        <v>0</v>
      </c>
    </row>
    <row r="20" ht="66" customHeight="1">
      <c r="B20" s="1" t="s">
        <v>151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zoomScale="87" zoomScaleNormal="87" zoomScalePageLayoutView="85" workbookViewId="0" topLeftCell="A1">
      <selection activeCell="H6" sqref="H6:I6"/>
    </sheetView>
  </sheetViews>
  <sheetFormatPr defaultColWidth="9.00390625" defaultRowHeight="12.75"/>
  <cols>
    <col min="1" max="1" width="4.75390625" style="1" customWidth="1"/>
    <col min="2" max="2" width="15.375" style="1" customWidth="1"/>
    <col min="3" max="3" width="25.125" style="1" customWidth="1"/>
    <col min="4" max="4" width="13.3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SUM(N11:N12)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60">
      <c r="A11" s="21" t="s">
        <v>1</v>
      </c>
      <c r="B11" s="61" t="s">
        <v>180</v>
      </c>
      <c r="C11" s="61" t="s">
        <v>152</v>
      </c>
      <c r="D11" s="61" t="s">
        <v>176</v>
      </c>
      <c r="E11" s="57">
        <v>400</v>
      </c>
      <c r="F11" s="42" t="s">
        <v>49</v>
      </c>
      <c r="G11" s="15" t="s">
        <v>78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60">
      <c r="A12" s="21" t="s">
        <v>2</v>
      </c>
      <c r="B12" s="61" t="s">
        <v>181</v>
      </c>
      <c r="C12" s="61" t="s">
        <v>153</v>
      </c>
      <c r="D12" s="61" t="s">
        <v>176</v>
      </c>
      <c r="E12" s="57">
        <v>400</v>
      </c>
      <c r="F12" s="42" t="s">
        <v>49</v>
      </c>
      <c r="G12" s="15" t="s">
        <v>78</v>
      </c>
      <c r="H12" s="21"/>
      <c r="I12" s="21"/>
      <c r="J12" s="21"/>
      <c r="K12" s="21"/>
      <c r="L12" s="21"/>
      <c r="M12" s="21"/>
      <c r="N12" s="17">
        <f>ROUND(L12*ROUND(M12,2),2)</f>
        <v>0</v>
      </c>
    </row>
    <row r="13" ht="15">
      <c r="B13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7">
      <selection activeCell="D21" sqref="D21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7.375" style="1" customWidth="1"/>
    <col min="4" max="4" width="24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89"/>
      <c r="H2" s="89"/>
      <c r="I2" s="89"/>
    </row>
    <row r="3" ht="15">
      <c r="N3" s="37" t="s">
        <v>68</v>
      </c>
    </row>
    <row r="4" spans="2:17" ht="15">
      <c r="B4" s="4" t="s">
        <v>13</v>
      </c>
      <c r="C4" s="5">
        <v>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100">
        <f>SUM(N11:N11)</f>
        <v>0</v>
      </c>
      <c r="I6" s="101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77</v>
      </c>
      <c r="E10" s="36" t="s">
        <v>67</v>
      </c>
      <c r="F10" s="14"/>
      <c r="G10" s="5" t="str">
        <f>"Nazwa handlowa /
"&amp;C10&amp;" / 
"&amp;D10</f>
        <v>Nazwa handlowa /
Dawka / 
Postać / 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68" t="s">
        <v>154</v>
      </c>
      <c r="C11" s="52" t="s">
        <v>75</v>
      </c>
      <c r="D11" s="52" t="s">
        <v>155</v>
      </c>
      <c r="E11" s="69">
        <v>150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2019-08-21T05:59:45Z</cp:lastPrinted>
  <dcterms:created xsi:type="dcterms:W3CDTF">2003-05-16T10:10:29Z</dcterms:created>
  <dcterms:modified xsi:type="dcterms:W3CDTF">2019-08-21T06:00:15Z</dcterms:modified>
  <cp:category/>
  <cp:version/>
  <cp:contentType/>
  <cp:contentStatus/>
</cp:coreProperties>
</file>