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20" firstSheet="9" activeTab="1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</sheets>
  <definedNames>
    <definedName name="_xlnm.Print_Area" localSheetId="10">'część (10)'!$A$1:$N$13</definedName>
    <definedName name="_xlnm.Print_Area" localSheetId="18">'część (18)'!$A$1:$N$31</definedName>
    <definedName name="_xlnm.Print_Area" localSheetId="19">'część (19)'!$A$1:$N$37</definedName>
    <definedName name="_xlnm.Print_Area" localSheetId="2">'część (2)'!$A$1:$N$13</definedName>
  </definedNames>
  <calcPr fullCalcOnLoad="1"/>
</workbook>
</file>

<file path=xl/sharedStrings.xml><?xml version="1.0" encoding="utf-8"?>
<sst xmlns="http://schemas.openxmlformats.org/spreadsheetml/2006/main" count="689" uniqueCount="251">
  <si>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</si>
  <si>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</si>
  <si>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</si>
  <si>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</si>
  <si>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</si>
  <si>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</si>
  <si>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</si>
  <si>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</si>
  <si>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</si>
  <si>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</si>
  <si>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</si>
  <si>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</si>
  <si>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</si>
  <si>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</si>
  <si>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</si>
  <si>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</si>
  <si>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</si>
  <si>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</si>
  <si>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</si>
  <si>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</si>
  <si>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</si>
  <si>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</si>
  <si>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</si>
  <si>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</si>
  <si>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</si>
  <si>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</si>
  <si>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</si>
  <si>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</si>
  <si>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</si>
  <si>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</si>
  <si>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</si>
  <si>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</si>
  <si>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</si>
  <si>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</si>
  <si>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</si>
  <si>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</si>
  <si>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</si>
  <si>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</si>
  <si>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</si>
  <si>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</si>
  <si>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</si>
  <si>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</si>
  <si>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</si>
  <si>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</si>
  <si>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</si>
  <si>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</si>
  <si>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</si>
  <si>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</si>
  <si>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</si>
  <si>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</si>
  <si>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</si>
  <si>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</si>
  <si>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</si>
  <si>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</si>
  <si>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</si>
  <si>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</si>
  <si>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</si>
  <si>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</si>
  <si>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</si>
  <si>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</si>
  <si>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</si>
  <si>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</si>
  <si>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</si>
  <si>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</si>
  <si>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</si>
  <si>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</si>
  <si>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</si>
  <si>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</si>
  <si>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</si>
  <si>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</si>
  <si>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</si>
  <si>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</si>
  <si>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</si>
  <si>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</si>
  <si>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</si>
  <si>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</si>
  <si>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* wykaz C Obwieszczenia MZ aktualny na dzień składania oferty</t>
  </si>
  <si>
    <t>Postać/ Opakowanie</t>
  </si>
  <si>
    <t>Postać/Opakowanie</t>
  </si>
  <si>
    <t>1 g</t>
  </si>
  <si>
    <t xml:space="preserve">Ilość </t>
  </si>
  <si>
    <t>20 mg</t>
  </si>
  <si>
    <t>30 mg</t>
  </si>
  <si>
    <t>opakowań</t>
  </si>
  <si>
    <t>Postać / opakowanie</t>
  </si>
  <si>
    <t>tabletki powlekane</t>
  </si>
  <si>
    <t>roztwór do wstrzykiwań,  fiol.</t>
  </si>
  <si>
    <t>Nazwa handlowa:
Dawka: 
Postać / Opakowanie:</t>
  </si>
  <si>
    <t>Hasło dostępu do pliku JEDZ przekazanego pocztą elektroniczną: ………………………………………….…</t>
  </si>
  <si>
    <t>DFP.271.193.2018.EP</t>
  </si>
  <si>
    <t>Dostawa  produktów leczniczych z Programów Lekowych i Chemioterapii do Apteki Szpitala Uniwersyteckiego w Krakowie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</si>
  <si>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</si>
  <si>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</si>
  <si>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>Oświadczamy, że oferowane przez nas w części części: 1 – 17, 18 (poz. 1), 19 (poz. 1)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</si>
  <si>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18 (poz. 2 - 10), 19 (poz. 2 - 10)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</si>
  <si>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Aflibercept ^</t>
  </si>
  <si>
    <t>^ wykaz B Obwieszczenia MZ aktualny na dzień składania oferty</t>
  </si>
  <si>
    <t xml:space="preserve">40 mg/ml; 0,1 ml + Igła z filtrem 18 G </t>
  </si>
  <si>
    <t>Nilotinib ^</t>
  </si>
  <si>
    <t>200mg x 112 kaps</t>
  </si>
  <si>
    <t>112 kaps. twardych</t>
  </si>
  <si>
    <t>Interferonum beta-1b^</t>
  </si>
  <si>
    <t xml:space="preserve"> 250 µg/ml</t>
  </si>
  <si>
    <t>Immunoglobulina ludzka normalna100 mg/ml, co najmniej 95% stanowi ludzka immunoglobulina G o rozkładzie podklas IgG: IgG1 ≥ 60% IgG2 ≥ 32% IgG3 ≥ 7% IgG4 ≥ 1% Maksymalna zawartość immunoglobuliny A (IgA): 0,40 mg na ml* ^</t>
  </si>
  <si>
    <t>gram</t>
  </si>
  <si>
    <t xml:space="preserve">*Opisany preparat jest niezbędny do zabezpieczenia kontynuacji leczenia pacjentów (dorosłych). </t>
  </si>
  <si>
    <t>Dasatynibum*</t>
  </si>
  <si>
    <t>Do zakupu w dawkach 20 mg, 50 mg, 80 mg, 100 mg i 140 mg</t>
  </si>
  <si>
    <t>dawek a 20 mg</t>
  </si>
  <si>
    <t>* wykaz B Obwieszczenia Ministra Zdrowia aktualny na dzień składania oferty</t>
  </si>
  <si>
    <t>Trametinibum*</t>
  </si>
  <si>
    <t>Do zakupu w dawkach: 0,5 mg i 2 mg</t>
  </si>
  <si>
    <t>tabletki powlekane, 30 tabl</t>
  </si>
  <si>
    <t>opakowań a 0,5 mg x 30 tabl</t>
  </si>
  <si>
    <t>Azacitidine **^^</t>
  </si>
  <si>
    <t>25 mg/ml; 100 mg</t>
  </si>
  <si>
    <t>proszek do sporządzania
zawiesiny do wstrzykiwań, fiol.</t>
  </si>
  <si>
    <t>Lenalidomide* ^</t>
  </si>
  <si>
    <t>2,5 mg x 21 kaps</t>
  </si>
  <si>
    <t>21 kaps.</t>
  </si>
  <si>
    <t>2,5 mg x7 kaps</t>
  </si>
  <si>
    <t>7 kaps.</t>
  </si>
  <si>
    <t>^ wymagany jeden podmiot odpowiedzialny</t>
  </si>
  <si>
    <t>** wykaz C Obwieszczenia MZ aktualny na dzień składania oferty</t>
  </si>
  <si>
    <t>^^ wymagane oświadczenie producenta oferowanego produktu leczniczego o gęstości roztworu po rekonstytucji</t>
  </si>
  <si>
    <t>Cobimetinibum*</t>
  </si>
  <si>
    <t>20 mg x 63 tabl.</t>
  </si>
  <si>
    <t>tabletki powlekane, 63 szt.</t>
  </si>
  <si>
    <t>Paclitaxelum w postaci nanocząsteczkowego kompleksu z albuminą*^^</t>
  </si>
  <si>
    <t>5 mg/ml, 100 mg</t>
  </si>
  <si>
    <t>proszek do sporządzania zawiesiny do infuzji, 1 fiolka</t>
  </si>
  <si>
    <t xml:space="preserve">* wykaz B Obwieszczenia Ministra Zdrowia aktualny na dzień składania oferty </t>
  </si>
  <si>
    <t>Betaine anhydrous*</t>
  </si>
  <si>
    <t>proszek doustny; 1 butelka 180 g + 3 miarki</t>
  </si>
  <si>
    <t>Vinorelbinum* ^</t>
  </si>
  <si>
    <t>kaps</t>
  </si>
  <si>
    <t>Alemtuzumabum*</t>
  </si>
  <si>
    <t>12 mg/1,2 ml</t>
  </si>
  <si>
    <t>koncentrat do sporządzania roztworu do infuzji, fiolka</t>
  </si>
  <si>
    <t>Elbasvirum + Grazoprevirum *</t>
  </si>
  <si>
    <t>50 mg + 100 mg</t>
  </si>
  <si>
    <t>Octan abirateronu*</t>
  </si>
  <si>
    <t>120 tabletek i 60 tabl powlekanych</t>
  </si>
  <si>
    <t>Wysokooczyszczone immunoglobuliny ludzkie normalne niespecyficzne, zawartość IgG co najmniej 96%, w tym IgG1 57,7%, IgG2 35,1%, IgG3 3,1%, IgGG4 4,1% zawartość IgA nie więcej niż 40 mg/g * ^</t>
  </si>
  <si>
    <t xml:space="preserve"> 6 g</t>
  </si>
  <si>
    <t>proszek do sporządzania roztworu do infuzji</t>
  </si>
  <si>
    <t xml:space="preserve">* wykaz B Obwieszczenia Ministra Zdrowia aktualny na dzień składania oferty. </t>
  </si>
  <si>
    <t>100 j. m.</t>
  </si>
  <si>
    <t>proszek do
sporządzania
roztworu do
wstrzykiwań, fiol.</t>
  </si>
  <si>
    <t>dawek a 100 j.m.</t>
  </si>
  <si>
    <t>* wykaz B Obwieszczenia MZ aktualny na dzień składania oferty</t>
  </si>
  <si>
    <t>500 mcg/ml, 1ml</t>
  </si>
  <si>
    <t>roztwór do wstrzyk., amp.-strzyk.</t>
  </si>
  <si>
    <t>*  wykaz C Obwieszczenia MZ aktualny na dzień składania oferty</t>
  </si>
  <si>
    <t>Normalna immunoglobulina ludzka (co najmniej 95%) zaw. gł. immunoglobulinę G o szerokim spektrum przeciwciał przeciw czynnikom zakaźnym: IgG1 59%, IgG2 36%, IgG3 4,9%, IgG4 0,5%, IgA max 82,5g/l^ * **</t>
  </si>
  <si>
    <t>Do zakupu: 165mg/ml, 10ml i 20 ml</t>
  </si>
  <si>
    <t>roztwór do wstrz. podskórnych</t>
  </si>
  <si>
    <t>nie dotyczy</t>
  </si>
  <si>
    <t>do zakupu zestaw 2 igłowy i 3 igłowy</t>
  </si>
  <si>
    <t xml:space="preserve">**Opisany preparat jest niezbędny do zabezpieczenia kontynuacji leczenia pacjentów (dorosłych). </t>
  </si>
  <si>
    <t>dawek a 1,65 g</t>
  </si>
  <si>
    <t>Immunoglobulina ludzka normalna 200 mg/ml (czystość: co najmniej 98% IgG) Rozkład podklas IgG (wartości średnie):IgG1 ≥56,9% IgG2 ≥26,6% IgG3 ≥3,4% IgG4 ≥1,7%. Maksymalna zawartość IgA wynosi 280 mikrogramów/ml.  Stabilizowana glicyną . Temperatura przechowywania max 25°C. Dostępne dawki 1g,2g,4g,8g. ^ * **</t>
  </si>
  <si>
    <t>200 mg/ml Do zakupu w dawkach 1 g/5 ml, 2 g/10 ml, 4 g/20 ml, 8 g/40 ml</t>
  </si>
  <si>
    <t xml:space="preserve">roztwór do wstrzykiwań podskórnych/ fiolka </t>
  </si>
  <si>
    <t>Igła do podawania immunogobuliny podskórnej wkuwalna pod katem 90stopni, z możliwością podawania leku z prędkością do 300ml/h, wyposażona w dren typu luer-lock^^</t>
  </si>
  <si>
    <t>9 mm</t>
  </si>
  <si>
    <t>sztuka</t>
  </si>
  <si>
    <t>12 mm</t>
  </si>
  <si>
    <t>14 mm</t>
  </si>
  <si>
    <t>Strzykawka 100ml kompatybilna z pompą infuzyjną ^^</t>
  </si>
  <si>
    <t>Przyrząd do bezigłowego pobierania preparatu z fiolki z filtrem 0,2 z możliwością dezynfekcji przed każdorazowym połączeniem strzykawki ^^</t>
  </si>
  <si>
    <t>Gaziki jednorazowego użytku z włókniny polipropylnowo-celulozowej do oczyszczania i dezynfekcji skóry przed nakłuciem lub zastrzykiem nasączone 70% alkoholem izopropylowym ^^</t>
  </si>
  <si>
    <t>sztruka</t>
  </si>
  <si>
    <t xml:space="preserve">Strzykawka 3 częściowa 50/60ml typu luer-lock^^ </t>
  </si>
  <si>
    <t>Zatyczka do strzykawki 3 częściowej z końcówką luer-lock ^^</t>
  </si>
  <si>
    <t>^ wykaz B Obwieszczenia Ministra Zdrowia aktualny na dzień składania oferty</t>
  </si>
  <si>
    <t xml:space="preserve">* Opisany preparat jest niezbędny do zabezpieczenia kontynuacji leczenia pacjentów (dorosłych). </t>
  </si>
  <si>
    <t>tabletki powlekane, 28 tabl</t>
  </si>
  <si>
    <t>Do zakupu w dawkach: 250 mg x 120 tabl i 
500 mg x 60 tabl powl</t>
  </si>
  <si>
    <t>dla dawki 250 mg x 120 tabl
Nazwa handlowa:
Dawka: 
Postać / Opakowanie:
dla dawki 500 mg x 60 tabl powl
Nazwa handlowa:
Dawka: 
Postać / Opakowanie:</t>
  </si>
  <si>
    <t>dla dawki 250 mg x 120 tabl
dla dawki 500 mg x 60 tabl powl</t>
  </si>
  <si>
    <t>Oferowana ilość opakowań jednostkowych a  0,5 mg x 30 tabl</t>
  </si>
  <si>
    <t>Cena brutto jednego opakowania jednostkowego a  0,5 mg x 30 tabl</t>
  </si>
  <si>
    <t>1 opakowanie = 15 zestawów; pojedynczy zestaw winien zawierać: •fiolkę z proszkiem do sporządzenia roztworu do wstrzykiwań zawierającą substancję czynną, •ampułko-strzykawkę z rozpuszczalnikiem do przygotowania roztworu, •łącznik (adapter) fiolki z igłą + 1 pojemnik na zużyte igły</t>
  </si>
  <si>
    <t>dla dawki 5g/50ml:
Nazwa handlowa:
Dawka:
Postać:
Opakowanie:
dla dawki 10g/100ml:
Nazwa handlowa:
Dawka:
Postać:
Opakowanie:
dla dawki 20g/200ml:
Nazwa handlowa:
Dawka:
Postać:
Opakowanie:</t>
  </si>
  <si>
    <t xml:space="preserve">dla dawki 5g/50ml:
dla dawki 10g/100ml:
dla dawki 20g/200ml:
</t>
  </si>
  <si>
    <t>Oferowana ilość  dawek a 1 g</t>
  </si>
  <si>
    <t>Cena brutto jednej  dawki a 1 g</t>
  </si>
  <si>
    <t>Dla dawki 20 mg:
Nazwa handlowa:
Dawka: 
Postać / Opakowanie:
Dla dawki 50 mg:
Nazwa handlowa:
Dawka: 
Postać / Opakowanie:
Dla dawki 80 mg:
Nazwa handlowa:
Dawka: 
Postać / Opakowanie:
Dla dawki 100 mg:
Nazwa handlowa:
Dawka: 
Postać / Opakowanie:
Dla dawki 140 mg:
Nazwa handlowa:
Dawka: 
Postać / Opakowanie:</t>
  </si>
  <si>
    <t>Dla dawki 20 mg:
Dla dawki 50 mg:
Dla dawki 80 mg:
Dla dawki 100 mg:
Dla dawki 140 mg:</t>
  </si>
  <si>
    <t>Dla dawki 0,5 mg:
Nazwa handlowa:
Dawka: 
Postać / Opakowanie:
Dla dawki 2 mg:
Nazwa handlowa:
Dawka: 
Postać / Opakowanie:</t>
  </si>
  <si>
    <t xml:space="preserve">Dla dawki 0,5 mg:
Dla dawki 2 mg:
</t>
  </si>
  <si>
    <t xml:space="preserve">Nazwa  handlowa:
Dawka:
Postać / Opakowanie:
</t>
  </si>
  <si>
    <t>Cena brutto jednego opakowania jednostkowego 250 mg x 120 tabl</t>
  </si>
  <si>
    <t xml:space="preserve">Ilość sztuk w opakowaniu jednostkowym a 250 mg x 120 tabl
</t>
  </si>
  <si>
    <t>Oferowana ilość opakowań jednostkowych  a 250 mg x 120 tabl</t>
  </si>
  <si>
    <t>Postać / Opakowanie</t>
  </si>
  <si>
    <t>Oferowana ilość dawek a 1,65 g</t>
  </si>
  <si>
    <t>Cena brutto jednej dawki  a 1,65 g</t>
  </si>
  <si>
    <t>Wytwórca</t>
  </si>
  <si>
    <t>Nazwa handlowa /
Wymiary / 
Postać / Opakowanie</t>
  </si>
  <si>
    <t>Oferowana ilość dawek a 1 g</t>
  </si>
  <si>
    <t xml:space="preserve">Cena brutto jednej  dawki a 1 g </t>
  </si>
  <si>
    <t>opakowań a 1g</t>
  </si>
  <si>
    <t>Dla dawki 1 g/5 ml:
Nazwa handlowa:
Dawka:
Postać/ Opakowanie:</t>
  </si>
  <si>
    <t>Dla dawki 1 g/5 ml:</t>
  </si>
  <si>
    <t>Dla dawki 2 g/10 ml:
Nazwa handlowa:
Dawka:
Postać/ Opakowanie:</t>
  </si>
  <si>
    <t>Dla dawki 2 g/10 ml:</t>
  </si>
  <si>
    <t>Dla dawki 4 g/20 ml:
Nazwa handlowa:
Dawka:
Postać/ Opakowanie:</t>
  </si>
  <si>
    <t>Dla dawki 4 g/20 ml:</t>
  </si>
  <si>
    <t>Dla dawki 8 g/40 ml:
Nazwa handlowa:
Dawka:
Postać/ Opakowanie:</t>
  </si>
  <si>
    <t>Dla dawki 8 g/40 ml:</t>
  </si>
  <si>
    <t>Kod EAN ( o ile dotyczy)</t>
  </si>
  <si>
    <t xml:space="preserve"> Wytwórca</t>
  </si>
  <si>
    <t>Nazwa handlowa:
Wymiary: 
Postać / Opakowanie:</t>
  </si>
  <si>
    <t>Nazwa oferowanego urządzenia</t>
  </si>
  <si>
    <t>Typ</t>
  </si>
  <si>
    <t>Rok produkcji</t>
  </si>
  <si>
    <t>Akcesoria</t>
  </si>
  <si>
    <t>Wartość</t>
  </si>
  <si>
    <t>Opakowań a 250 mg x 120 tabl</t>
  </si>
  <si>
    <t>Darbopoetin alfa *</t>
  </si>
  <si>
    <t>strzykawki 3 częściową do pomp infuzyjnych 20 ml ( typu luer-lock) ^^</t>
  </si>
  <si>
    <t>igła z drenem typu „motylek” 0,5 mm x 15 mm dł. drenu 30 cm 25G ^^</t>
  </si>
  <si>
    <t>igła z drenem typu „motylek” 0,5 mm x 19mm dł. drenu 30 cm 25G ^^</t>
  </si>
  <si>
    <t>Pojemnik plastikowy na zużyty sprzęt medyczny o pojemności 2 l z zamykanym otworem wrzutowym w pokrywie ^^</t>
  </si>
  <si>
    <t xml:space="preserve">Pompa nr 1: ................
Pompa nr 2: ................
Pompa nr 3: ................
Pompa nr 4: ................
Pompa nr 5: ................
Pompa nr 6: ................
Pompa nr 7: ................
Pompa nr 8: ................
Pompa nr 9: ................
Pompa nr 10: ................
Pompa nr 11: ................
Pompa nr 12: ................
Pompa nr 13: ................
Pompa nr 14: ................
Pompa nr 15: ................
Pompa nr 16: ................
Pompa nr 17: ................
Pompa nr 18: ................
Pompa nr 19: ................
Pompa nr 20: ................
</t>
  </si>
  <si>
    <t>Pompa nr 1: ................
Pompa nr 2: ................
Pompa nr 3: ................
Pompa nr 4: ................
Pompa nr 5: ................
Pompa nr 6: ................
Pompa nr 7: ................
Pompa nr 8: ................
Pompa nr 9: ................
Pompa nr 10: ................
Pompa nr 11: ................
Pompa nr 12: ................
Pompa nr 13: ................
Pompa nr 14: ................
Pompa nr 15: ................
Pompa nr 16: ................
Pompa nr 17: ................
Pompa nr 18: ................
Pompa nr 19: ................
Pompa nr 20: ................
Pompa nr 21: ................
Pompa nr 22: ................
Pompa nr 23: ................
Pompa nr 24: ................
Pompa nr 25: ................
Pompa nr 26: ................
Pompa nr 27: ................
Pompa nr 28: ................
Pompa nr 29: ................
Pompa nr 30: ................
Pompa nr 31: ................
Pompa nr 32: ................
Pompa nr 33: ................
Pompa nr 34: ................
Pompa nr 35: ................
Pompa nr 36: ................
Pompa nr 37: ................
Pompa nr 38: ................
Pompa nr 39: ................
Pompa nr 40: ................
Pompa nr 41: ................
Pompa nr 42: ................
Pompa nr 43: ................
Pompa nr 44: ................
Pompa nr 45: ................
Pompa nr 46: ................
Pompa nr 47: ................
Pompa nr 48: ................
Pompa nr 49: ................
Pompa nr 50: ................</t>
  </si>
  <si>
    <t>Cena brutto jednej dawki a 20 mg</t>
  </si>
  <si>
    <t>Oferowana ilość dawek a 20 mg</t>
  </si>
  <si>
    <t>Dla dawki 165mg/ml, 10ml
Nazwa handlowa:
Dawka:
Postać/ Opakowanie:</t>
  </si>
  <si>
    <t>Dla dawki 165mg/ml, 20 ml
Nazwa handlowa:
Dawka:
Postać/ Opakowanie:</t>
  </si>
  <si>
    <t>roztwór do infuzji</t>
  </si>
  <si>
    <r>
      <t xml:space="preserve">Nr seryjny każdej sztuki pompy </t>
    </r>
    <r>
      <rPr>
        <sz val="11"/>
        <rFont val="Garamond"/>
        <family val="1"/>
      </rPr>
      <t>(należy uzupełnić przy składaniu oferty ewentualnie przy zawieraniu umowy)</t>
    </r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</si>
  <si>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polskim, zawierająca opis wszystkich komunikatów wyświetlanych przez urządzenie. Wraz z urządzeniami Paszporty Techniczne z wpisanymi numerami seryjnymi, orzeczeniem o sprawności technicznej oraz wymaganą przez producenta datą następnego  przeglądu technicznego
</t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</si>
  <si>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polskim, zawierająca opis wszystkich komunikatów wyświetlanych przez urządzenie. Wraz z urządzeniami Paszporty Techniczne z wpisanymi numerami seryjnymi, orzeczeniem o sprawności technicznej oraz wymaganą przez producenta datą następnego przeglądu technicznego
</t>
  </si>
  <si>
    <t xml:space="preserve">Opis urządzenia oddanego do korzystania </t>
  </si>
  <si>
    <t>** Wykonawca odda do korzystania na okres trwania umowy max 50 pomp infuzyjnych odpowiednich do podania preparatu z poz. 1 na podstawie protokołu zdawczo -odbiorczego, Pompy Wykonawca zobowiązany jest dostarczyć w terminie 7 dni od wezwania przez Zamawiającego na Oddział Kliniczny Klinik Chorób Wewnętrznych Szpitala Uniwersyteckiego. Wykonawca zobowiązany jest dostarczyć pompy w terminie 7 dni od wezwania przez Zamawiającego na Oddział Kliniczny Klinik Chorób Wewnętrznych Szpitala Uniwersyteckiego. Wykonawca przekaże na własność zestawy umożliwiające transport leków i akcesoriów z zachowaniem warunków przechowywania określonych w CHPL w ilości max 50 szt.</t>
  </si>
  <si>
    <t>^^ produkty niezbędne do podania produktu leczniczego z poz 1 i kompatybilne z oddanymi do korzystania na okres trwania umowy</t>
  </si>
  <si>
    <t>^Wykonawca odda do korzystania na okres trwania umowy max 20 pomp infuzyjnych odpowiednich do podania preparatu z poz. 1, na podstawie protokołu zdawczo -odbiorczego, Pompy Wykonawca zobowiązany jest dostarczyć w terminie 7 dni od wezwania przez Zamawiającego na Oddział Kliniczny Klinik Chorób Wewnętrznych Szpitala Uniwersyteckiego</t>
  </si>
  <si>
    <t>Opis urządzenia oddanego do korzystania</t>
  </si>
  <si>
    <t>Zestaw multiiniekcyjny typu Soft-Glide 2 igły średnicy 27GA, długość igły 9mm i Zestaw multiiniekcyjny typu Soft-Glide 3 igły średnicy 27GA, długość igły 9mm ^^</t>
  </si>
  <si>
    <t>Przyrząd do bezigłowego pobierania preparatu z fiolki z filtrem 0.2 u z możliwością dezynfekcji przed każdorazowym połączeniem strzykawek typu chemo-aid ^^</t>
  </si>
  <si>
    <t>Kompres sterylny 5 x 5 cm pakowany pojedynczo (folia, papier) ^^</t>
  </si>
  <si>
    <t>Opatrunek sterylny do kaniul, przeźroczysty 6 x 7 cm ^^</t>
  </si>
  <si>
    <t>Gaziki nasączone 70 % alkoholem izopropylowym do dezynfekcji skóry w miejscu wkłucia i ampułki przed pobraniem preparatu ^^</t>
  </si>
  <si>
    <t>rozmiar igły do zakupu</t>
  </si>
  <si>
    <t>Do zakupu w dawkach: 5g/50ml, 
10g/100ml, 
20g/200ml</t>
  </si>
  <si>
    <t>^Opisany preparat jest niezbędny do zabezpieczenia kontynuacji leczenia pacjentów (dorosłych), wskazania do stosowania m. in.: przewlekła zapalna demielinizująca polinueropatia i miastenia</t>
  </si>
  <si>
    <t>Oświadczamy, że zamówienie będziemy wykonywać do wyczerpania kwoty wynagrodzenia umownego, jednak nie dłużej niż przez 18 miesięcy od dnia zawarcia umowy w części 1 - 3, 5 - 19 oraz oraz nie dłużej niż przez 6 miesięcy od dnia zawarcia umowy w części 4.</t>
  </si>
  <si>
    <t xml:space="preserve">Kompleks neurotoksyny Clostridium botulinum typu A , zakres wskazań objętych refundacją: B.28 Leczenie dystonii ogniskowych i połowicznego kurczu twarzy (tylko ICD-10 G 24.3, G 24.5, )*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</si>
</sst>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206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left" vertical="top"/>
    </xf>
    <xf numFmtId="1" fontId="4" fillId="0" borderId="10" xfId="44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8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75" fontId="4" fillId="0" borderId="10" xfId="45" applyNumberFormat="1" applyFont="1" applyFill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top"/>
    </xf>
    <xf numFmtId="175" fontId="4" fillId="0" borderId="10" xfId="42" applyNumberFormat="1" applyFont="1" applyFill="1" applyBorder="1" applyAlignment="1">
      <alignment horizontal="left" vertical="top" wrapText="1"/>
    </xf>
    <xf numFmtId="0" fontId="4" fillId="0" borderId="13" xfId="55" applyFont="1" applyFill="1" applyBorder="1" applyAlignment="1">
      <alignment horizontal="left" vertical="top" wrapText="1"/>
      <protection/>
    </xf>
    <xf numFmtId="0" fontId="4" fillId="0" borderId="10" xfId="59" applyFont="1" applyBorder="1" applyAlignment="1">
      <alignment horizontal="left" vertical="top" wrapText="1"/>
      <protection/>
    </xf>
    <xf numFmtId="175" fontId="4" fillId="0" borderId="10" xfId="46" applyNumberFormat="1" applyFont="1" applyFill="1" applyBorder="1" applyAlignment="1">
      <alignment vertical="top" wrapText="1"/>
    </xf>
    <xf numFmtId="44" fontId="5" fillId="0" borderId="0" xfId="70" applyFont="1" applyFill="1" applyBorder="1" applyAlignment="1">
      <alignment vertical="center"/>
    </xf>
    <xf numFmtId="44" fontId="4" fillId="0" borderId="0" xfId="70" applyFont="1" applyFill="1" applyBorder="1" applyAlignment="1">
      <alignment vertical="center"/>
    </xf>
    <xf numFmtId="44" fontId="4" fillId="0" borderId="10" xfId="70" applyFont="1" applyBorder="1" applyAlignment="1">
      <alignment horizontal="left" vertical="top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44" fontId="4" fillId="0" borderId="0" xfId="7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top" wrapText="1"/>
    </xf>
    <xf numFmtId="175" fontId="48" fillId="0" borderId="10" xfId="42" applyNumberFormat="1" applyFont="1" applyBorder="1" applyAlignment="1">
      <alignment horizontal="left" vertical="top"/>
    </xf>
    <xf numFmtId="0" fontId="50" fillId="0" borderId="0" xfId="0" applyFont="1" applyBorder="1" applyAlignment="1">
      <alignment vertical="center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9" fontId="8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5" applyNumberFormat="1" applyFont="1" applyFill="1" applyBorder="1" applyAlignment="1" applyProtection="1">
      <alignment horizontal="left" vertical="top" wrapText="1"/>
      <protection locked="0"/>
    </xf>
    <xf numFmtId="4" fontId="5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14" xfId="0" applyFont="1" applyFill="1" applyBorder="1" applyAlignment="1" applyProtection="1">
      <alignment horizontal="center" vertical="top" wrapText="1"/>
      <protection locked="0"/>
    </xf>
    <xf numFmtId="175" fontId="5" fillId="34" borderId="15" xfId="45" applyNumberFormat="1" applyFont="1" applyFill="1" applyBorder="1" applyAlignment="1">
      <alignment horizontal="center" vertical="top" wrapText="1"/>
    </xf>
    <xf numFmtId="0" fontId="5" fillId="34" borderId="16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4" fontId="5" fillId="34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34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3" fontId="9" fillId="34" borderId="10" xfId="45" applyNumberFormat="1" applyFont="1" applyFill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59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" fillId="0" borderId="18" xfId="55" applyFont="1" applyFill="1" applyBorder="1" applyAlignment="1">
      <alignment horizontal="left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20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" fontId="4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14" xfId="0" applyFont="1" applyBorder="1" applyAlignment="1">
      <alignment horizontal="left" vertical="top" wrapText="1" shrinkToFit="1"/>
    </xf>
    <xf numFmtId="0" fontId="7" fillId="0" borderId="21" xfId="0" applyFont="1" applyBorder="1" applyAlignment="1">
      <alignment horizontal="left" vertical="top" wrapText="1"/>
    </xf>
    <xf numFmtId="0" fontId="48" fillId="0" borderId="0" xfId="0" applyFont="1" applyBorder="1" applyAlignment="1">
      <alignment vertical="center" wrapText="1"/>
    </xf>
    <xf numFmtId="175" fontId="4" fillId="0" borderId="10" xfId="44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 wrapText="1"/>
    </xf>
    <xf numFmtId="175" fontId="48" fillId="35" borderId="10" xfId="42" applyNumberFormat="1" applyFont="1" applyFill="1" applyBorder="1" applyAlignment="1">
      <alignment horizontal="left" vertical="top"/>
    </xf>
    <xf numFmtId="175" fontId="48" fillId="0" borderId="10" xfId="42" applyNumberFormat="1" applyFont="1" applyBorder="1" applyAlignment="1">
      <alignment horizontal="left" vertical="top"/>
    </xf>
    <xf numFmtId="0" fontId="4" fillId="0" borderId="24" xfId="0" applyFont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/>
    </xf>
    <xf numFmtId="0" fontId="4" fillId="35" borderId="21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3" fontId="9" fillId="34" borderId="11" xfId="45" applyNumberFormat="1" applyFont="1" applyFill="1" applyBorder="1" applyAlignment="1" applyProtection="1">
      <alignment horizontal="left" vertical="top" wrapText="1"/>
      <protection locked="0"/>
    </xf>
    <xf numFmtId="3" fontId="9" fillId="34" borderId="12" xfId="45" applyNumberFormat="1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8" xfId="0" applyFont="1" applyBorder="1" applyAlignment="1">
      <alignment horizontal="left" vertical="center" wrapText="1"/>
    </xf>
    <xf numFmtId="0" fontId="51" fillId="0" borderId="13" xfId="55" applyFont="1" applyFill="1" applyBorder="1" applyAlignment="1">
      <alignment horizontal="left" vertical="top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66"/>
  <sheetViews>
    <sheetView showGridLines="0" view="pageBreakPreview" zoomScale="145" zoomScaleNormal="115" zoomScaleSheetLayoutView="145" zoomScalePageLayoutView="115" workbookViewId="0" topLeftCell="A55">
      <selection activeCell="C65" sqref="C65"/>
    </sheetView>
  </sheetViews>
  <sheetFormatPr defaultColWidth="9.00390625" defaultRowHeight="12.75"/>
  <cols>
    <col min="1" max="1" width="6.125" style="8" customWidth="1"/>
    <col min="2" max="3" width="30.00390625" style="1" customWidth="1"/>
    <col min="4" max="4" width="41.625" style="4" customWidth="1"/>
    <col min="5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70</v>
      </c>
    </row>
    <row r="2" spans="2:4" ht="15">
      <c r="B2" s="3"/>
      <c r="C2" s="3" t="s">
        <v>68</v>
      </c>
      <c r="D2" s="3"/>
    </row>
    <row r="4" spans="2:3" ht="15">
      <c r="B4" s="1" t="s">
        <v>59</v>
      </c>
      <c r="C4" s="1" t="s">
        <v>89</v>
      </c>
    </row>
    <row r="6" spans="2:4" ht="38.25" customHeight="1">
      <c r="B6" s="1" t="s">
        <v>58</v>
      </c>
      <c r="C6" s="119" t="s">
        <v>90</v>
      </c>
      <c r="D6" s="119"/>
    </row>
    <row r="8" spans="2:4" ht="15">
      <c r="B8" s="5" t="s">
        <v>52</v>
      </c>
      <c r="C8" s="120"/>
      <c r="D8" s="103"/>
    </row>
    <row r="9" spans="2:4" ht="15">
      <c r="B9" s="5" t="s">
        <v>60</v>
      </c>
      <c r="C9" s="121"/>
      <c r="D9" s="122"/>
    </row>
    <row r="10" spans="2:4" ht="15">
      <c r="B10" s="5" t="s">
        <v>51</v>
      </c>
      <c r="C10" s="104"/>
      <c r="D10" s="105"/>
    </row>
    <row r="11" spans="2:4" ht="15">
      <c r="B11" s="5" t="s">
        <v>62</v>
      </c>
      <c r="C11" s="104"/>
      <c r="D11" s="105"/>
    </row>
    <row r="12" spans="2:4" ht="15">
      <c r="B12" s="5" t="s">
        <v>63</v>
      </c>
      <c r="C12" s="104"/>
      <c r="D12" s="105"/>
    </row>
    <row r="13" spans="2:4" ht="15">
      <c r="B13" s="5" t="s">
        <v>64</v>
      </c>
      <c r="C13" s="104"/>
      <c r="D13" s="105"/>
    </row>
    <row r="14" spans="2:4" ht="15">
      <c r="B14" s="5" t="s">
        <v>65</v>
      </c>
      <c r="C14" s="104"/>
      <c r="D14" s="105"/>
    </row>
    <row r="15" spans="2:4" ht="15">
      <c r="B15" s="5" t="s">
        <v>66</v>
      </c>
      <c r="C15" s="104"/>
      <c r="D15" s="105"/>
    </row>
    <row r="16" spans="2:4" ht="15">
      <c r="B16" s="5" t="s">
        <v>67</v>
      </c>
      <c r="C16" s="104"/>
      <c r="D16" s="105"/>
    </row>
    <row r="17" spans="3:4" ht="15">
      <c r="C17" s="8"/>
      <c r="D17" s="9"/>
    </row>
    <row r="18" spans="1:4" ht="15">
      <c r="A18" s="8" t="s">
        <v>3</v>
      </c>
      <c r="B18" s="109" t="s">
        <v>61</v>
      </c>
      <c r="C18" s="108"/>
      <c r="D18" s="11"/>
    </row>
    <row r="19" spans="3:4" ht="15">
      <c r="C19" s="10"/>
      <c r="D19" s="11"/>
    </row>
    <row r="20" spans="2:4" ht="21" customHeight="1">
      <c r="B20" s="6" t="s">
        <v>19</v>
      </c>
      <c r="C20" s="12" t="s">
        <v>2</v>
      </c>
      <c r="D20" s="8"/>
    </row>
    <row r="21" spans="2:4" ht="15">
      <c r="B21" s="5" t="s">
        <v>26</v>
      </c>
      <c r="C21" s="13">
        <f>'część (1)'!H$6</f>
        <v>0</v>
      </c>
      <c r="D21" s="14"/>
    </row>
    <row r="22" spans="2:4" ht="15">
      <c r="B22" s="5" t="s">
        <v>27</v>
      </c>
      <c r="C22" s="13">
        <f>'część (2)'!H$6</f>
        <v>0</v>
      </c>
      <c r="D22" s="14"/>
    </row>
    <row r="23" spans="2:4" ht="15">
      <c r="B23" s="5" t="s">
        <v>28</v>
      </c>
      <c r="C23" s="13">
        <f>'część (3)'!H$6</f>
        <v>0</v>
      </c>
      <c r="D23" s="14"/>
    </row>
    <row r="24" spans="2:4" ht="15">
      <c r="B24" s="5" t="s">
        <v>29</v>
      </c>
      <c r="C24" s="13">
        <f>'część (4)'!H$6</f>
        <v>0</v>
      </c>
      <c r="D24" s="14"/>
    </row>
    <row r="25" spans="2:4" ht="15">
      <c r="B25" s="5" t="s">
        <v>30</v>
      </c>
      <c r="C25" s="13">
        <f>'część (5)'!H$6</f>
        <v>0</v>
      </c>
      <c r="D25" s="14"/>
    </row>
    <row r="26" spans="2:4" ht="15">
      <c r="B26" s="5" t="s">
        <v>31</v>
      </c>
      <c r="C26" s="13">
        <f>'część (6)'!H$6</f>
        <v>0</v>
      </c>
      <c r="D26" s="14"/>
    </row>
    <row r="27" spans="2:4" ht="15">
      <c r="B27" s="5" t="s">
        <v>32</v>
      </c>
      <c r="C27" s="13">
        <f>'część (7)'!H$6</f>
        <v>0</v>
      </c>
      <c r="D27" s="14"/>
    </row>
    <row r="28" spans="2:4" ht="15">
      <c r="B28" s="5" t="s">
        <v>33</v>
      </c>
      <c r="C28" s="13">
        <f>'część (8)'!H$6</f>
        <v>0</v>
      </c>
      <c r="D28" s="14"/>
    </row>
    <row r="29" spans="2:4" ht="15">
      <c r="B29" s="5" t="s">
        <v>34</v>
      </c>
      <c r="C29" s="13">
        <f>'część (9)'!H$6</f>
        <v>0</v>
      </c>
      <c r="D29" s="14"/>
    </row>
    <row r="30" spans="2:4" ht="15">
      <c r="B30" s="5" t="s">
        <v>35</v>
      </c>
      <c r="C30" s="13">
        <f>'część (10)'!H$6</f>
        <v>0</v>
      </c>
      <c r="D30" s="14"/>
    </row>
    <row r="31" spans="2:4" ht="15">
      <c r="B31" s="5" t="s">
        <v>36</v>
      </c>
      <c r="C31" s="13">
        <f>'część (11)'!H$6</f>
        <v>0</v>
      </c>
      <c r="D31" s="14"/>
    </row>
    <row r="32" spans="2:4" ht="15">
      <c r="B32" s="5" t="s">
        <v>37</v>
      </c>
      <c r="C32" s="13">
        <f>'część (12)'!H$6</f>
        <v>0</v>
      </c>
      <c r="D32" s="14"/>
    </row>
    <row r="33" spans="2:4" ht="15">
      <c r="B33" s="5" t="s">
        <v>38</v>
      </c>
      <c r="C33" s="13">
        <f>'część (13)'!H$6</f>
        <v>0</v>
      </c>
      <c r="D33" s="14"/>
    </row>
    <row r="34" spans="2:4" ht="15">
      <c r="B34" s="5" t="s">
        <v>39</v>
      </c>
      <c r="C34" s="13">
        <f>'część (14)'!H$6</f>
        <v>0</v>
      </c>
      <c r="D34" s="14"/>
    </row>
    <row r="35" spans="2:4" ht="15">
      <c r="B35" s="5" t="s">
        <v>40</v>
      </c>
      <c r="C35" s="13">
        <f>'część (15)'!H$6</f>
        <v>0</v>
      </c>
      <c r="D35" s="14"/>
    </row>
    <row r="36" spans="2:4" ht="15">
      <c r="B36" s="5" t="s">
        <v>41</v>
      </c>
      <c r="C36" s="13">
        <f>'część (16)'!H$6</f>
        <v>0</v>
      </c>
      <c r="D36" s="14"/>
    </row>
    <row r="37" spans="2:4" ht="15">
      <c r="B37" s="5" t="s">
        <v>42</v>
      </c>
      <c r="C37" s="13">
        <f>'część (17)'!H$6</f>
        <v>0</v>
      </c>
      <c r="D37" s="14"/>
    </row>
    <row r="38" spans="2:4" ht="15">
      <c r="B38" s="5" t="s">
        <v>43</v>
      </c>
      <c r="C38" s="13">
        <f>'część (18)'!H$6</f>
        <v>0</v>
      </c>
      <c r="D38" s="14"/>
    </row>
    <row r="39" spans="2:4" ht="15">
      <c r="B39" s="5" t="s">
        <v>44</v>
      </c>
      <c r="C39" s="13">
        <f>'część (19)'!H$6</f>
        <v>0</v>
      </c>
      <c r="D39" s="14"/>
    </row>
    <row r="40" spans="3:4" ht="15">
      <c r="C40" s="15"/>
      <c r="D40" s="14"/>
    </row>
    <row r="41" spans="1:4" ht="72.75" customHeight="1">
      <c r="A41" s="8" t="s">
        <v>4</v>
      </c>
      <c r="B41" s="109" t="s">
        <v>91</v>
      </c>
      <c r="C41" s="115"/>
      <c r="D41" s="115"/>
    </row>
    <row r="42" spans="1:4" ht="21" customHeight="1">
      <c r="A42" s="8" t="s">
        <v>5</v>
      </c>
      <c r="B42" s="108" t="s">
        <v>57</v>
      </c>
      <c r="C42" s="109"/>
      <c r="D42" s="110"/>
    </row>
    <row r="43" spans="1:4" ht="54" customHeight="1">
      <c r="A43" s="8" t="s">
        <v>6</v>
      </c>
      <c r="B43" s="106" t="s">
        <v>249</v>
      </c>
      <c r="C43" s="107"/>
      <c r="D43" s="107"/>
    </row>
    <row r="44" spans="1:4" s="16" customFormat="1" ht="63" customHeight="1">
      <c r="A44" s="29" t="s">
        <v>48</v>
      </c>
      <c r="B44" s="99" t="s">
        <v>93</v>
      </c>
      <c r="C44" s="99"/>
      <c r="D44" s="99"/>
    </row>
    <row r="45" spans="1:4" s="16" customFormat="1" ht="66" customHeight="1">
      <c r="A45" s="29" t="s">
        <v>55</v>
      </c>
      <c r="B45" s="99" t="s">
        <v>94</v>
      </c>
      <c r="C45" s="99"/>
      <c r="D45" s="99"/>
    </row>
    <row r="46" spans="1:4" ht="36" customHeight="1">
      <c r="A46" s="29" t="s">
        <v>7</v>
      </c>
      <c r="B46" s="99" t="s">
        <v>24</v>
      </c>
      <c r="C46" s="100"/>
      <c r="D46" s="100"/>
    </row>
    <row r="47" spans="1:4" ht="30" customHeight="1">
      <c r="A47" s="29" t="s">
        <v>8</v>
      </c>
      <c r="B47" s="101" t="s">
        <v>49</v>
      </c>
      <c r="C47" s="102"/>
      <c r="D47" s="102"/>
    </row>
    <row r="48" spans="1:4" ht="39" customHeight="1">
      <c r="A48" s="29" t="s">
        <v>21</v>
      </c>
      <c r="B48" s="99" t="s">
        <v>50</v>
      </c>
      <c r="C48" s="100"/>
      <c r="D48" s="100"/>
    </row>
    <row r="49" spans="1:4" ht="96.75" customHeight="1">
      <c r="A49" s="29" t="s">
        <v>54</v>
      </c>
      <c r="B49" s="99" t="s">
        <v>92</v>
      </c>
      <c r="C49" s="99"/>
      <c r="D49" s="99"/>
    </row>
    <row r="50" spans="1:4" ht="18" customHeight="1">
      <c r="A50" s="8" t="s">
        <v>1</v>
      </c>
      <c r="B50" s="19" t="s">
        <v>9</v>
      </c>
      <c r="C50" s="10"/>
      <c r="D50" s="1"/>
    </row>
    <row r="51" spans="1:4" ht="18" customHeight="1">
      <c r="A51" s="98"/>
      <c r="B51" s="116" t="s">
        <v>22</v>
      </c>
      <c r="C51" s="117"/>
      <c r="D51" s="118"/>
    </row>
    <row r="52" spans="2:4" ht="18" customHeight="1">
      <c r="B52" s="116" t="s">
        <v>10</v>
      </c>
      <c r="C52" s="118"/>
      <c r="D52" s="5"/>
    </row>
    <row r="53" spans="2:4" ht="18" customHeight="1">
      <c r="B53" s="111"/>
      <c r="C53" s="112"/>
      <c r="D53" s="5"/>
    </row>
    <row r="54" spans="2:4" ht="18" customHeight="1">
      <c r="B54" s="111"/>
      <c r="C54" s="112"/>
      <c r="D54" s="5"/>
    </row>
    <row r="55" spans="2:4" ht="18" customHeight="1">
      <c r="B55" s="111"/>
      <c r="C55" s="112"/>
      <c r="D55" s="5"/>
    </row>
    <row r="56" spans="2:4" ht="18" customHeight="1">
      <c r="B56" s="21" t="s">
        <v>12</v>
      </c>
      <c r="C56" s="21"/>
      <c r="D56" s="2"/>
    </row>
    <row r="57" spans="2:4" ht="18" customHeight="1">
      <c r="B57" s="116" t="s">
        <v>23</v>
      </c>
      <c r="C57" s="117"/>
      <c r="D57" s="118"/>
    </row>
    <row r="58" spans="2:4" ht="18" customHeight="1">
      <c r="B58" s="22" t="s">
        <v>10</v>
      </c>
      <c r="C58" s="20" t="s">
        <v>11</v>
      </c>
      <c r="D58" s="23" t="s">
        <v>13</v>
      </c>
    </row>
    <row r="59" spans="2:4" ht="18" customHeight="1">
      <c r="B59" s="24"/>
      <c r="C59" s="20"/>
      <c r="D59" s="25"/>
    </row>
    <row r="60" spans="2:4" ht="18" customHeight="1">
      <c r="B60" s="24"/>
      <c r="C60" s="20"/>
      <c r="D60" s="25"/>
    </row>
    <row r="61" spans="2:4" ht="18" customHeight="1">
      <c r="B61" s="21"/>
      <c r="C61" s="21"/>
      <c r="D61" s="2"/>
    </row>
    <row r="62" spans="2:4" ht="18" customHeight="1">
      <c r="B62" s="116" t="s">
        <v>25</v>
      </c>
      <c r="C62" s="117"/>
      <c r="D62" s="118"/>
    </row>
    <row r="63" spans="2:4" ht="18" customHeight="1">
      <c r="B63" s="116" t="s">
        <v>14</v>
      </c>
      <c r="C63" s="118"/>
      <c r="D63" s="5"/>
    </row>
    <row r="64" spans="2:4" ht="18" customHeight="1">
      <c r="B64" s="103"/>
      <c r="C64" s="103"/>
      <c r="D64" s="5"/>
    </row>
    <row r="65" spans="2:4" ht="34.5" customHeight="1">
      <c r="B65" s="17"/>
      <c r="C65" s="18"/>
      <c r="D65" s="18"/>
    </row>
    <row r="66" spans="1:4" ht="21" customHeight="1">
      <c r="A66" s="8" t="s">
        <v>0</v>
      </c>
      <c r="B66" s="113" t="s">
        <v>88</v>
      </c>
      <c r="C66" s="114"/>
      <c r="D66" s="114"/>
    </row>
  </sheetData>
  <sheetProtection/>
  <mergeCells count="30">
    <mergeCell ref="B55:C55"/>
    <mergeCell ref="B57:D57"/>
    <mergeCell ref="B63:C63"/>
    <mergeCell ref="B62:D62"/>
    <mergeCell ref="C8:D8"/>
    <mergeCell ref="C16:D16"/>
    <mergeCell ref="C15:D15"/>
    <mergeCell ref="C9:D9"/>
    <mergeCell ref="C10:D10"/>
    <mergeCell ref="B53:C53"/>
    <mergeCell ref="B66:D66"/>
    <mergeCell ref="B41:D41"/>
    <mergeCell ref="B46:D46"/>
    <mergeCell ref="B51:D51"/>
    <mergeCell ref="B52:C52"/>
    <mergeCell ref="C6:D6"/>
    <mergeCell ref="C13:D13"/>
    <mergeCell ref="B18:C18"/>
    <mergeCell ref="C11:D11"/>
    <mergeCell ref="C14:D14"/>
    <mergeCell ref="B48:D48"/>
    <mergeCell ref="B47:D47"/>
    <mergeCell ref="B49:D49"/>
    <mergeCell ref="B64:C64"/>
    <mergeCell ref="C12:D12"/>
    <mergeCell ref="B43:D43"/>
    <mergeCell ref="B42:D42"/>
    <mergeCell ref="B45:D45"/>
    <mergeCell ref="B44:D44"/>
    <mergeCell ref="B54:C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115" zoomScaleNormal="145" zoomScaleSheetLayoutView="115" zoomScalePageLayoutView="80" workbookViewId="0" topLeftCell="B1">
      <selection activeCell="B14" sqref="B14:F14"/>
    </sheetView>
  </sheetViews>
  <sheetFormatPr defaultColWidth="20.00390625" defaultRowHeight="12.75"/>
  <cols>
    <col min="1" max="1" width="7.125" style="10" customWidth="1"/>
    <col min="2" max="2" width="25.00390625" style="10" customWidth="1"/>
    <col min="3" max="4" width="20.00390625" style="10" customWidth="1"/>
    <col min="5" max="5" width="20.00390625" style="11" customWidth="1"/>
    <col min="6" max="16" width="20.00390625" style="10" customWidth="1"/>
    <col min="17" max="17" width="20.00390625" style="28" customWidth="1"/>
    <col min="18" max="16384" width="20.003906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9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80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55.5" customHeight="1">
      <c r="A11" s="5" t="s">
        <v>3</v>
      </c>
      <c r="B11" s="47" t="s">
        <v>128</v>
      </c>
      <c r="C11" s="46" t="s">
        <v>129</v>
      </c>
      <c r="D11" s="47" t="s">
        <v>130</v>
      </c>
      <c r="E11" s="57">
        <v>450</v>
      </c>
      <c r="F11" s="34" t="s">
        <v>56</v>
      </c>
      <c r="G11" s="37" t="s">
        <v>192</v>
      </c>
      <c r="H11" s="37"/>
      <c r="I11" s="37"/>
      <c r="J11" s="37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6" ht="15">
      <c r="B13" s="128" t="s">
        <v>131</v>
      </c>
      <c r="C13" s="128"/>
      <c r="D13" s="128"/>
      <c r="E13" s="128"/>
      <c r="F13" s="58"/>
    </row>
    <row r="14" spans="2:6" ht="15">
      <c r="B14" s="128" t="s">
        <v>124</v>
      </c>
      <c r="C14" s="128"/>
      <c r="D14" s="128"/>
      <c r="E14" s="128"/>
      <c r="F14" s="128"/>
    </row>
  </sheetData>
  <sheetProtection/>
  <mergeCells count="4">
    <mergeCell ref="G2:I2"/>
    <mergeCell ref="H6:I6"/>
    <mergeCell ref="B13:E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Normal="87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17.00390625" style="10" customWidth="1"/>
    <col min="3" max="3" width="11.125" style="10" customWidth="1"/>
    <col min="4" max="4" width="23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10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80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5" t="s">
        <v>3</v>
      </c>
      <c r="B11" s="49" t="s">
        <v>132</v>
      </c>
      <c r="C11" s="49" t="s">
        <v>79</v>
      </c>
      <c r="D11" s="49" t="s">
        <v>133</v>
      </c>
      <c r="E11" s="41">
        <v>24</v>
      </c>
      <c r="F11" s="50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5" ht="15">
      <c r="B13" s="135" t="s">
        <v>109</v>
      </c>
      <c r="C13" s="135"/>
      <c r="D13" s="135"/>
      <c r="E13" s="136"/>
    </row>
    <row r="14" spans="2:6" ht="32.25" customHeight="1">
      <c r="B14" s="108"/>
      <c r="C14" s="134"/>
      <c r="D14" s="134"/>
      <c r="E14" s="134"/>
      <c r="F14" s="134"/>
    </row>
    <row r="15" ht="15">
      <c r="B15" s="26"/>
    </row>
  </sheetData>
  <sheetProtection/>
  <mergeCells count="4">
    <mergeCell ref="G2:I2"/>
    <mergeCell ref="H6:I6"/>
    <mergeCell ref="B14:F14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Normal="115" zoomScaleSheetLayoutView="100" zoomScalePageLayoutView="85" workbookViewId="0" topLeftCell="A1">
      <selection activeCell="B12" sqref="B12"/>
    </sheetView>
  </sheetViews>
  <sheetFormatPr defaultColWidth="9.00390625" defaultRowHeight="12.75"/>
  <cols>
    <col min="1" max="1" width="4.75390625" style="10" customWidth="1"/>
    <col min="2" max="2" width="19.625" style="10" customWidth="1"/>
    <col min="3" max="3" width="9.625" style="10" customWidth="1"/>
    <col min="4" max="4" width="21.87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11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SUM(N11:N12)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74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35" t="s">
        <v>134</v>
      </c>
      <c r="C11" s="44" t="s">
        <v>81</v>
      </c>
      <c r="D11" s="35" t="s">
        <v>135</v>
      </c>
      <c r="E11" s="60">
        <v>8800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5" t="s">
        <v>4</v>
      </c>
      <c r="B12" s="35" t="s">
        <v>134</v>
      </c>
      <c r="C12" s="44" t="s">
        <v>82</v>
      </c>
      <c r="D12" s="35" t="s">
        <v>135</v>
      </c>
      <c r="E12" s="60">
        <v>1500</v>
      </c>
      <c r="F12" s="34" t="s">
        <v>56</v>
      </c>
      <c r="G12" s="37" t="s">
        <v>87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4" spans="2:5" ht="15">
      <c r="B14" s="129" t="s">
        <v>122</v>
      </c>
      <c r="C14" s="129"/>
      <c r="D14" s="43"/>
      <c r="E14" s="59"/>
    </row>
    <row r="15" spans="2:5" ht="15">
      <c r="B15" s="128" t="s">
        <v>76</v>
      </c>
      <c r="C15" s="129"/>
      <c r="D15" s="129"/>
      <c r="E15" s="129"/>
    </row>
  </sheetData>
  <sheetProtection/>
  <mergeCells count="4">
    <mergeCell ref="G2:I2"/>
    <mergeCell ref="H6:I6"/>
    <mergeCell ref="B14:C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90" zoomScaleNormal="55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19.00390625" style="10" customWidth="1"/>
    <col min="3" max="3" width="12.75390625" style="10" customWidth="1"/>
    <col min="4" max="4" width="22.87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12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74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52.5" customHeight="1">
      <c r="A11" s="5" t="s">
        <v>3</v>
      </c>
      <c r="B11" s="47" t="s">
        <v>136</v>
      </c>
      <c r="C11" s="46" t="s">
        <v>137</v>
      </c>
      <c r="D11" s="47" t="s">
        <v>138</v>
      </c>
      <c r="E11" s="57">
        <v>80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5" ht="15">
      <c r="B13" s="137" t="s">
        <v>109</v>
      </c>
      <c r="C13" s="137"/>
      <c r="D13" s="137"/>
      <c r="E13" s="137"/>
    </row>
  </sheetData>
  <sheetProtection/>
  <mergeCells count="3">
    <mergeCell ref="B13:E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21.75390625" style="10" customWidth="1"/>
    <col min="3" max="3" width="13.875" style="10" customWidth="1"/>
    <col min="4" max="4" width="21.125" style="10" customWidth="1"/>
    <col min="5" max="5" width="10.875" style="11" customWidth="1"/>
    <col min="6" max="6" width="16.62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13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74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5" t="s">
        <v>3</v>
      </c>
      <c r="B11" s="56" t="s">
        <v>139</v>
      </c>
      <c r="C11" s="56" t="s">
        <v>140</v>
      </c>
      <c r="D11" s="49" t="s">
        <v>177</v>
      </c>
      <c r="E11" s="63">
        <v>690</v>
      </c>
      <c r="F11" s="50" t="s">
        <v>83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5" ht="15">
      <c r="B13" s="138" t="s">
        <v>109</v>
      </c>
      <c r="C13" s="138"/>
      <c r="D13" s="138"/>
      <c r="E13" s="138"/>
    </row>
    <row r="14" spans="2:5" ht="15">
      <c r="B14" s="61"/>
      <c r="C14" s="61"/>
      <c r="D14" s="61"/>
      <c r="E14" s="62"/>
    </row>
  </sheetData>
  <sheetProtection/>
  <mergeCells count="3">
    <mergeCell ref="G2:I2"/>
    <mergeCell ref="H6:I6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115" zoomScaleNormal="115" zoomScaleSheetLayoutView="115" zoomScalePageLayoutView="80" workbookViewId="0" topLeftCell="A4">
      <selection activeCell="C11" sqref="C11"/>
    </sheetView>
  </sheetViews>
  <sheetFormatPr defaultColWidth="9.00390625" defaultRowHeight="12.75"/>
  <cols>
    <col min="1" max="1" width="4.75390625" style="10" customWidth="1"/>
    <col min="2" max="2" width="16.375" style="10" customWidth="1"/>
    <col min="3" max="3" width="16.875" style="10" customWidth="1"/>
    <col min="4" max="4" width="22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7.25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14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93" customHeight="1">
      <c r="A10" s="6" t="s">
        <v>53</v>
      </c>
      <c r="B10" s="6" t="s">
        <v>16</v>
      </c>
      <c r="C10" s="6" t="s">
        <v>17</v>
      </c>
      <c r="D10" s="6" t="s">
        <v>78</v>
      </c>
      <c r="E10" s="33" t="s">
        <v>74</v>
      </c>
      <c r="F10" s="34"/>
      <c r="G10" s="6" t="str">
        <f>"Nazwa handlowa /
"&amp;C10&amp;" / 
"&amp;D10</f>
        <v>Nazwa handlowa /
Dawka / 
Postać/Opakowanie</v>
      </c>
      <c r="H10" s="6" t="s">
        <v>72</v>
      </c>
      <c r="I10" s="6" t="str">
        <f>B10</f>
        <v>Skład</v>
      </c>
      <c r="J10" s="6" t="s">
        <v>73</v>
      </c>
      <c r="K10" s="6" t="s">
        <v>194</v>
      </c>
      <c r="L10" s="6" t="s">
        <v>195</v>
      </c>
      <c r="M10" s="6" t="s">
        <v>193</v>
      </c>
      <c r="N10" s="6" t="s">
        <v>18</v>
      </c>
    </row>
    <row r="11" spans="1:14" ht="139.5" customHeight="1">
      <c r="A11" s="5" t="s">
        <v>3</v>
      </c>
      <c r="B11" s="35" t="s">
        <v>141</v>
      </c>
      <c r="C11" s="35" t="s">
        <v>178</v>
      </c>
      <c r="D11" s="35" t="s">
        <v>142</v>
      </c>
      <c r="E11" s="64">
        <v>280</v>
      </c>
      <c r="F11" s="34" t="s">
        <v>220</v>
      </c>
      <c r="G11" s="37" t="s">
        <v>179</v>
      </c>
      <c r="H11" s="37"/>
      <c r="I11" s="37"/>
      <c r="J11" s="38" t="s">
        <v>180</v>
      </c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4" ht="15">
      <c r="B13" s="139" t="s">
        <v>109</v>
      </c>
      <c r="C13" s="139"/>
      <c r="D13" s="139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H18" sqref="H18"/>
    </sheetView>
  </sheetViews>
  <sheetFormatPr defaultColWidth="9.00390625" defaultRowHeight="12.75"/>
  <cols>
    <col min="1" max="1" width="4.75390625" style="10" customWidth="1"/>
    <col min="2" max="2" width="30.625" style="10" customWidth="1"/>
    <col min="3" max="3" width="9.8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15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78</v>
      </c>
      <c r="E10" s="33" t="s">
        <v>74</v>
      </c>
      <c r="F10" s="34"/>
      <c r="G10" s="6" t="str">
        <f>"Nazwa handlowa /
"&amp;C10&amp;" / 
"&amp;D10</f>
        <v>Nazwa handlowa /
Dawka / 
Postać/Opakowanie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108.75" customHeight="1">
      <c r="A11" s="5" t="s">
        <v>3</v>
      </c>
      <c r="B11" s="35" t="s">
        <v>143</v>
      </c>
      <c r="C11" s="35" t="s">
        <v>144</v>
      </c>
      <c r="D11" s="35" t="s">
        <v>145</v>
      </c>
      <c r="E11" s="64">
        <v>4500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5" ht="15">
      <c r="B13" s="129" t="s">
        <v>146</v>
      </c>
      <c r="C13" s="129"/>
      <c r="D13" s="129"/>
      <c r="E13" s="140"/>
    </row>
    <row r="14" spans="2:7" ht="34.5" customHeight="1">
      <c r="B14" s="128" t="s">
        <v>248</v>
      </c>
      <c r="C14" s="128"/>
      <c r="D14" s="128"/>
      <c r="E14" s="128"/>
      <c r="F14" s="128"/>
      <c r="G14" s="128"/>
    </row>
  </sheetData>
  <sheetProtection/>
  <mergeCells count="4">
    <mergeCell ref="G2:I2"/>
    <mergeCell ref="H6:I6"/>
    <mergeCell ref="B13:E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T12"/>
  <sheetViews>
    <sheetView showGridLines="0" tabSelected="1" view="pageBreakPreview" zoomScale="115" zoomScaleNormal="87" zoomScaleSheetLayoutView="115" zoomScalePageLayoutView="80" workbookViewId="0" topLeftCell="A7">
      <selection activeCell="B14" sqref="B14"/>
    </sheetView>
  </sheetViews>
  <sheetFormatPr defaultColWidth="9.00390625" defaultRowHeight="12.75"/>
  <cols>
    <col min="1" max="1" width="4.75390625" style="10" customWidth="1"/>
    <col min="2" max="2" width="38.875" style="10" customWidth="1"/>
    <col min="3" max="3" width="10.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16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74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83.25" customHeight="1">
      <c r="A11" s="5" t="s">
        <v>3</v>
      </c>
      <c r="B11" s="202" t="s">
        <v>250</v>
      </c>
      <c r="C11" s="65" t="s">
        <v>147</v>
      </c>
      <c r="D11" s="65" t="s">
        <v>148</v>
      </c>
      <c r="E11" s="41">
        <v>1100</v>
      </c>
      <c r="F11" s="34" t="s">
        <v>149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4" ht="15">
      <c r="B12" s="141" t="s">
        <v>150</v>
      </c>
      <c r="C12" s="141"/>
      <c r="D12" s="141"/>
    </row>
  </sheetData>
  <sheetProtection/>
  <mergeCells count="3">
    <mergeCell ref="G2:I2"/>
    <mergeCell ref="H6:I6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Normal="87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19.25390625" style="10" customWidth="1"/>
    <col min="3" max="3" width="21.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17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4.5" customHeight="1">
      <c r="A10" s="6" t="s">
        <v>53</v>
      </c>
      <c r="B10" s="6" t="s">
        <v>16</v>
      </c>
      <c r="C10" s="6" t="s">
        <v>17</v>
      </c>
      <c r="D10" s="6" t="s">
        <v>78</v>
      </c>
      <c r="E10" s="33" t="s">
        <v>74</v>
      </c>
      <c r="F10" s="34"/>
      <c r="G10" s="6" t="str">
        <f>"Nazwa handlowa /
"&amp;C10&amp;" / 
"&amp;D10</f>
        <v>Nazwa handlowa /
Dawka / 
Postać/Opakowanie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66" t="s">
        <v>221</v>
      </c>
      <c r="C11" s="66" t="s">
        <v>151</v>
      </c>
      <c r="D11" s="66" t="s">
        <v>152</v>
      </c>
      <c r="E11" s="67">
        <v>900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4" ht="30.75" customHeight="1">
      <c r="B13" s="129" t="s">
        <v>153</v>
      </c>
      <c r="C13" s="129"/>
      <c r="D13" s="129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8"/>
  <sheetViews>
    <sheetView showGridLines="0" view="pageBreakPreview" zoomScaleNormal="87" zoomScaleSheetLayoutView="100" zoomScalePageLayoutView="80" workbookViewId="0" topLeftCell="A18">
      <selection activeCell="B25" sqref="B25"/>
    </sheetView>
  </sheetViews>
  <sheetFormatPr defaultColWidth="9.00390625" defaultRowHeight="12.75"/>
  <cols>
    <col min="1" max="1" width="4.75390625" style="10" customWidth="1"/>
    <col min="2" max="2" width="29.75390625" style="10" customWidth="1"/>
    <col min="3" max="3" width="16.375" style="10" customWidth="1"/>
    <col min="4" max="4" width="23.25390625" style="10" customWidth="1"/>
    <col min="5" max="5" width="10.875" style="11" customWidth="1"/>
    <col min="6" max="6" width="24.00390625" style="10" customWidth="1"/>
    <col min="7" max="7" width="31.125" style="10" customWidth="1"/>
    <col min="8" max="9" width="25.125" style="10" customWidth="1"/>
    <col min="10" max="10" width="23.00390625" style="10" customWidth="1"/>
    <col min="11" max="11" width="20.25390625" style="10" customWidth="1"/>
    <col min="12" max="12" width="25.75390625" style="10" customWidth="1"/>
    <col min="13" max="13" width="20.75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18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SUM(N11:N12)+SUM(N14:N22)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74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121" t="s">
        <v>197</v>
      </c>
      <c r="L10" s="122"/>
      <c r="M10" s="6" t="s">
        <v>198</v>
      </c>
      <c r="N10" s="6" t="s">
        <v>18</v>
      </c>
    </row>
    <row r="11" spans="1:14" ht="60">
      <c r="A11" s="152" t="s">
        <v>3</v>
      </c>
      <c r="B11" s="146" t="s">
        <v>154</v>
      </c>
      <c r="C11" s="146" t="s">
        <v>155</v>
      </c>
      <c r="D11" s="146" t="s">
        <v>156</v>
      </c>
      <c r="E11" s="157">
        <v>3000</v>
      </c>
      <c r="F11" s="103" t="s">
        <v>160</v>
      </c>
      <c r="G11" s="71" t="s">
        <v>230</v>
      </c>
      <c r="H11" s="153"/>
      <c r="I11" s="153"/>
      <c r="J11" s="38"/>
      <c r="K11" s="142"/>
      <c r="L11" s="143"/>
      <c r="M11" s="148"/>
      <c r="N11" s="150">
        <f>ROUND(K11*ROUND(M11,2),2)</f>
        <v>0</v>
      </c>
    </row>
    <row r="12" spans="1:14" ht="80.25" customHeight="1">
      <c r="A12" s="147"/>
      <c r="B12" s="147"/>
      <c r="C12" s="147"/>
      <c r="D12" s="147"/>
      <c r="E12" s="158"/>
      <c r="F12" s="158"/>
      <c r="G12" s="71" t="s">
        <v>231</v>
      </c>
      <c r="H12" s="154"/>
      <c r="I12" s="154"/>
      <c r="J12" s="38"/>
      <c r="K12" s="144"/>
      <c r="L12" s="145"/>
      <c r="M12" s="149"/>
      <c r="N12" s="151"/>
    </row>
    <row r="13" spans="1:14" s="93" customFormat="1" ht="45">
      <c r="A13" s="86" t="s">
        <v>53</v>
      </c>
      <c r="B13" s="86" t="s">
        <v>16</v>
      </c>
      <c r="C13" s="86" t="s">
        <v>17</v>
      </c>
      <c r="D13" s="86" t="s">
        <v>196</v>
      </c>
      <c r="E13" s="87" t="s">
        <v>74</v>
      </c>
      <c r="F13" s="88"/>
      <c r="G13" s="85" t="s">
        <v>200</v>
      </c>
      <c r="H13" s="86" t="s">
        <v>199</v>
      </c>
      <c r="I13" s="86" t="s">
        <v>16</v>
      </c>
      <c r="J13" s="89"/>
      <c r="K13" s="90" t="s">
        <v>45</v>
      </c>
      <c r="L13" s="91" t="s">
        <v>46</v>
      </c>
      <c r="M13" s="86" t="s">
        <v>47</v>
      </c>
      <c r="N13" s="92" t="s">
        <v>18</v>
      </c>
    </row>
    <row r="14" spans="1:14" ht="45">
      <c r="A14" s="5" t="s">
        <v>4</v>
      </c>
      <c r="B14" s="44" t="s">
        <v>222</v>
      </c>
      <c r="C14" s="51" t="s">
        <v>157</v>
      </c>
      <c r="D14" s="70"/>
      <c r="E14" s="35">
        <v>3000</v>
      </c>
      <c r="F14" s="34" t="s">
        <v>56</v>
      </c>
      <c r="G14" s="37" t="s">
        <v>200</v>
      </c>
      <c r="H14" s="37"/>
      <c r="I14" s="37"/>
      <c r="J14" s="38"/>
      <c r="K14" s="37"/>
      <c r="L14" s="37" t="str">
        <f>IF(K14=0,"0,00",IF(K14&gt;0,ROUND(E14/K14,2)))</f>
        <v>0,00</v>
      </c>
      <c r="M14" s="37"/>
      <c r="N14" s="39">
        <f aca="true" t="shared" si="0" ref="N14:N22">ROUND(L14*ROUND(M14,2),2)</f>
        <v>0</v>
      </c>
    </row>
    <row r="15" spans="1:14" ht="45">
      <c r="A15" s="5" t="s">
        <v>5</v>
      </c>
      <c r="B15" s="44" t="s">
        <v>223</v>
      </c>
      <c r="C15" s="51" t="s">
        <v>157</v>
      </c>
      <c r="D15" s="70"/>
      <c r="E15" s="35">
        <v>3000</v>
      </c>
      <c r="F15" s="34" t="s">
        <v>56</v>
      </c>
      <c r="G15" s="37" t="s">
        <v>200</v>
      </c>
      <c r="H15" s="37"/>
      <c r="I15" s="37"/>
      <c r="J15" s="38"/>
      <c r="K15" s="37"/>
      <c r="L15" s="37" t="str">
        <f aca="true" t="shared" si="1" ref="L15:L22">IF(K15=0,"0,00",IF(K15&gt;0,ROUND(E15/K15,2)))</f>
        <v>0,00</v>
      </c>
      <c r="M15" s="37"/>
      <c r="N15" s="39">
        <f t="shared" si="0"/>
        <v>0</v>
      </c>
    </row>
    <row r="16" spans="1:14" ht="45">
      <c r="A16" s="5" t="s">
        <v>6</v>
      </c>
      <c r="B16" s="44" t="s">
        <v>224</v>
      </c>
      <c r="C16" s="51" t="s">
        <v>157</v>
      </c>
      <c r="D16" s="70"/>
      <c r="E16" s="35">
        <v>3000</v>
      </c>
      <c r="F16" s="34" t="s">
        <v>56</v>
      </c>
      <c r="G16" s="37" t="s">
        <v>200</v>
      </c>
      <c r="H16" s="37"/>
      <c r="I16" s="37"/>
      <c r="J16" s="38"/>
      <c r="K16" s="37"/>
      <c r="L16" s="37" t="str">
        <f t="shared" si="1"/>
        <v>0,00</v>
      </c>
      <c r="M16" s="37"/>
      <c r="N16" s="39">
        <f t="shared" si="0"/>
        <v>0</v>
      </c>
    </row>
    <row r="17" spans="1:14" ht="90">
      <c r="A17" s="5" t="s">
        <v>48</v>
      </c>
      <c r="B17" s="71" t="s">
        <v>241</v>
      </c>
      <c r="C17" s="72" t="s">
        <v>158</v>
      </c>
      <c r="D17" s="72"/>
      <c r="E17" s="73">
        <v>3000</v>
      </c>
      <c r="F17" s="34" t="s">
        <v>56</v>
      </c>
      <c r="G17" s="37" t="s">
        <v>200</v>
      </c>
      <c r="H17" s="37"/>
      <c r="I17" s="37"/>
      <c r="J17" s="38"/>
      <c r="K17" s="37"/>
      <c r="L17" s="37" t="str">
        <f t="shared" si="1"/>
        <v>0,00</v>
      </c>
      <c r="M17" s="37"/>
      <c r="N17" s="39">
        <f t="shared" si="0"/>
        <v>0</v>
      </c>
    </row>
    <row r="18" spans="1:14" ht="90">
      <c r="A18" s="5" t="s">
        <v>55</v>
      </c>
      <c r="B18" s="44" t="s">
        <v>242</v>
      </c>
      <c r="C18" s="51" t="s">
        <v>157</v>
      </c>
      <c r="D18" s="70"/>
      <c r="E18" s="35">
        <v>3000</v>
      </c>
      <c r="F18" s="34" t="s">
        <v>56</v>
      </c>
      <c r="G18" s="37" t="s">
        <v>200</v>
      </c>
      <c r="H18" s="37"/>
      <c r="I18" s="37"/>
      <c r="J18" s="38"/>
      <c r="K18" s="37"/>
      <c r="L18" s="37" t="str">
        <f t="shared" si="1"/>
        <v>0,00</v>
      </c>
      <c r="M18" s="37"/>
      <c r="N18" s="39">
        <f t="shared" si="0"/>
        <v>0</v>
      </c>
    </row>
    <row r="19" spans="1:14" ht="45">
      <c r="A19" s="5" t="s">
        <v>7</v>
      </c>
      <c r="B19" s="44" t="s">
        <v>243</v>
      </c>
      <c r="C19" s="51" t="s">
        <v>157</v>
      </c>
      <c r="D19" s="70"/>
      <c r="E19" s="35">
        <v>2000</v>
      </c>
      <c r="F19" s="34" t="s">
        <v>56</v>
      </c>
      <c r="G19" s="37" t="s">
        <v>200</v>
      </c>
      <c r="H19" s="37"/>
      <c r="I19" s="37"/>
      <c r="J19" s="38"/>
      <c r="K19" s="37"/>
      <c r="L19" s="37" t="str">
        <f t="shared" si="1"/>
        <v>0,00</v>
      </c>
      <c r="M19" s="37"/>
      <c r="N19" s="39">
        <f t="shared" si="0"/>
        <v>0</v>
      </c>
    </row>
    <row r="20" spans="1:14" ht="45">
      <c r="A20" s="5" t="s">
        <v>8</v>
      </c>
      <c r="B20" s="44" t="s">
        <v>244</v>
      </c>
      <c r="C20" s="51" t="s">
        <v>157</v>
      </c>
      <c r="D20" s="70"/>
      <c r="E20" s="35">
        <v>3000</v>
      </c>
      <c r="F20" s="34" t="s">
        <v>56</v>
      </c>
      <c r="G20" s="37" t="s">
        <v>200</v>
      </c>
      <c r="H20" s="37"/>
      <c r="I20" s="37"/>
      <c r="J20" s="38"/>
      <c r="K20" s="37"/>
      <c r="L20" s="37" t="str">
        <f t="shared" si="1"/>
        <v>0,00</v>
      </c>
      <c r="M20" s="37"/>
      <c r="N20" s="39">
        <f t="shared" si="0"/>
        <v>0</v>
      </c>
    </row>
    <row r="21" spans="1:14" ht="75">
      <c r="A21" s="5" t="s">
        <v>21</v>
      </c>
      <c r="B21" s="44" t="s">
        <v>245</v>
      </c>
      <c r="C21" s="51" t="s">
        <v>157</v>
      </c>
      <c r="D21" s="70"/>
      <c r="E21" s="35">
        <v>12000</v>
      </c>
      <c r="F21" s="34" t="s">
        <v>56</v>
      </c>
      <c r="G21" s="37" t="s">
        <v>200</v>
      </c>
      <c r="H21" s="37"/>
      <c r="I21" s="37"/>
      <c r="J21" s="38"/>
      <c r="K21" s="37"/>
      <c r="L21" s="37" t="str">
        <f t="shared" si="1"/>
        <v>0,00</v>
      </c>
      <c r="M21" s="37"/>
      <c r="N21" s="39">
        <f t="shared" si="0"/>
        <v>0</v>
      </c>
    </row>
    <row r="22" spans="1:14" ht="60">
      <c r="A22" s="5" t="s">
        <v>54</v>
      </c>
      <c r="B22" s="44" t="s">
        <v>225</v>
      </c>
      <c r="C22" s="51" t="s">
        <v>157</v>
      </c>
      <c r="D22" s="51"/>
      <c r="E22" s="48">
        <v>200</v>
      </c>
      <c r="F22" s="34" t="s">
        <v>56</v>
      </c>
      <c r="G22" s="37" t="s">
        <v>200</v>
      </c>
      <c r="H22" s="37"/>
      <c r="I22" s="37"/>
      <c r="J22" s="38"/>
      <c r="K22" s="37"/>
      <c r="L22" s="37" t="str">
        <f t="shared" si="1"/>
        <v>0,00</v>
      </c>
      <c r="M22" s="37"/>
      <c r="N22" s="39">
        <f t="shared" si="0"/>
        <v>0</v>
      </c>
    </row>
    <row r="23" spans="2:7" ht="15">
      <c r="B23" s="132" t="s">
        <v>109</v>
      </c>
      <c r="C23" s="156"/>
      <c r="D23" s="156"/>
      <c r="E23" s="156"/>
      <c r="F23" s="68"/>
      <c r="G23" s="69"/>
    </row>
    <row r="24" spans="2:7" ht="15">
      <c r="B24" s="74" t="s">
        <v>159</v>
      </c>
      <c r="C24" s="74"/>
      <c r="D24" s="75"/>
      <c r="E24" s="76"/>
      <c r="F24" s="74"/>
      <c r="G24" s="74"/>
    </row>
    <row r="25" spans="2:7" ht="15">
      <c r="B25" s="96" t="s">
        <v>238</v>
      </c>
      <c r="C25" s="96"/>
      <c r="D25" s="69"/>
      <c r="E25" s="97"/>
      <c r="F25" s="74"/>
      <c r="G25" s="74"/>
    </row>
    <row r="26" spans="2:7" ht="57.75" customHeight="1">
      <c r="B26" s="139" t="s">
        <v>239</v>
      </c>
      <c r="C26" s="139"/>
      <c r="D26" s="139"/>
      <c r="E26" s="139"/>
      <c r="F26" s="139"/>
      <c r="G26" s="139"/>
    </row>
    <row r="27" spans="1:13" ht="75">
      <c r="A27" s="120" t="s">
        <v>240</v>
      </c>
      <c r="B27" s="159"/>
      <c r="C27" s="159"/>
      <c r="D27" s="159"/>
      <c r="E27" s="159"/>
      <c r="F27" s="6" t="s">
        <v>215</v>
      </c>
      <c r="G27" s="6" t="s">
        <v>216</v>
      </c>
      <c r="H27" s="6" t="s">
        <v>233</v>
      </c>
      <c r="I27" s="6" t="s">
        <v>217</v>
      </c>
      <c r="J27" s="104" t="s">
        <v>218</v>
      </c>
      <c r="K27" s="105"/>
      <c r="L27" s="104" t="s">
        <v>219</v>
      </c>
      <c r="M27" s="105"/>
    </row>
    <row r="28" spans="1:13" ht="15" customHeight="1">
      <c r="A28" s="160" t="s">
        <v>234</v>
      </c>
      <c r="B28" s="161"/>
      <c r="C28" s="161"/>
      <c r="D28" s="161"/>
      <c r="E28" s="162"/>
      <c r="F28" s="152" t="s">
        <v>226</v>
      </c>
      <c r="G28" s="152" t="s">
        <v>226</v>
      </c>
      <c r="H28" s="152" t="s">
        <v>226</v>
      </c>
      <c r="I28" s="152" t="s">
        <v>226</v>
      </c>
      <c r="J28" s="152" t="s">
        <v>226</v>
      </c>
      <c r="K28" s="152" t="s">
        <v>226</v>
      </c>
      <c r="L28" s="152" t="s">
        <v>226</v>
      </c>
      <c r="M28" s="152" t="s">
        <v>226</v>
      </c>
    </row>
    <row r="29" spans="1:13" ht="15">
      <c r="A29" s="163"/>
      <c r="B29" s="114"/>
      <c r="C29" s="114"/>
      <c r="D29" s="114"/>
      <c r="E29" s="164"/>
      <c r="F29" s="155"/>
      <c r="G29" s="155"/>
      <c r="H29" s="155"/>
      <c r="I29" s="155"/>
      <c r="J29" s="155"/>
      <c r="K29" s="155"/>
      <c r="L29" s="155"/>
      <c r="M29" s="155"/>
    </row>
    <row r="30" spans="1:13" ht="274.5" customHeight="1">
      <c r="A30" s="165"/>
      <c r="B30" s="166"/>
      <c r="C30" s="166"/>
      <c r="D30" s="166"/>
      <c r="E30" s="167"/>
      <c r="F30" s="147"/>
      <c r="G30" s="147"/>
      <c r="H30" s="147"/>
      <c r="I30" s="147"/>
      <c r="J30" s="147"/>
      <c r="K30" s="147"/>
      <c r="L30" s="147"/>
      <c r="M30" s="147"/>
    </row>
    <row r="31" spans="2:7" ht="15">
      <c r="B31" s="79"/>
      <c r="C31" s="74"/>
      <c r="D31" s="75"/>
      <c r="E31" s="76"/>
      <c r="F31" s="74"/>
      <c r="G31" s="74"/>
    </row>
    <row r="32" spans="2:7" ht="15">
      <c r="B32" s="79"/>
      <c r="C32" s="74"/>
      <c r="D32" s="75"/>
      <c r="E32" s="76"/>
      <c r="F32" s="74"/>
      <c r="G32" s="74"/>
    </row>
    <row r="33" spans="2:7" ht="15">
      <c r="B33" s="79"/>
      <c r="C33" s="74"/>
      <c r="D33" s="75"/>
      <c r="E33" s="76"/>
      <c r="F33" s="74"/>
      <c r="G33" s="74"/>
    </row>
    <row r="34" spans="2:7" ht="15">
      <c r="B34" s="79"/>
      <c r="C34" s="74"/>
      <c r="D34" s="75"/>
      <c r="E34" s="76"/>
      <c r="F34" s="74"/>
      <c r="G34" s="74"/>
    </row>
    <row r="35" spans="2:7" ht="15">
      <c r="B35" s="79"/>
      <c r="C35" s="74"/>
      <c r="D35" s="75"/>
      <c r="E35" s="76"/>
      <c r="F35" s="74"/>
      <c r="G35" s="74"/>
    </row>
    <row r="36" spans="2:7" ht="15">
      <c r="B36" s="79"/>
      <c r="C36" s="74"/>
      <c r="D36" s="75"/>
      <c r="E36" s="76"/>
      <c r="F36" s="74"/>
      <c r="G36" s="74"/>
    </row>
    <row r="37" spans="2:7" ht="15">
      <c r="B37" s="79"/>
      <c r="C37" s="74"/>
      <c r="D37" s="75"/>
      <c r="E37" s="76"/>
      <c r="F37" s="74"/>
      <c r="G37" s="74"/>
    </row>
    <row r="38" spans="2:7" ht="15">
      <c r="B38" s="79"/>
      <c r="C38" s="74"/>
      <c r="D38" s="75"/>
      <c r="E38" s="76"/>
      <c r="F38" s="74"/>
      <c r="G38" s="74"/>
    </row>
  </sheetData>
  <sheetProtection/>
  <mergeCells count="28">
    <mergeCell ref="J28:J30"/>
    <mergeCell ref="K28:K30"/>
    <mergeCell ref="L28:L30"/>
    <mergeCell ref="M28:M30"/>
    <mergeCell ref="A27:E27"/>
    <mergeCell ref="J27:K27"/>
    <mergeCell ref="L27:M27"/>
    <mergeCell ref="A28:E30"/>
    <mergeCell ref="F28:F30"/>
    <mergeCell ref="G28:G30"/>
    <mergeCell ref="H28:H30"/>
    <mergeCell ref="I28:I30"/>
    <mergeCell ref="G2:I2"/>
    <mergeCell ref="H6:I6"/>
    <mergeCell ref="B23:E23"/>
    <mergeCell ref="B26:G26"/>
    <mergeCell ref="E11:E12"/>
    <mergeCell ref="F11:F12"/>
    <mergeCell ref="D11:D12"/>
    <mergeCell ref="C11:C12"/>
    <mergeCell ref="K10:L10"/>
    <mergeCell ref="K11:L12"/>
    <mergeCell ref="B11:B12"/>
    <mergeCell ref="M11:M12"/>
    <mergeCell ref="N11:N12"/>
    <mergeCell ref="A11:A12"/>
    <mergeCell ref="H11:H12"/>
    <mergeCell ref="I11:I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view="pageBreakPreview" zoomScaleNormal="85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8.00390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74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35" t="s">
        <v>95</v>
      </c>
      <c r="C11" s="35" t="s">
        <v>97</v>
      </c>
      <c r="D11" s="35" t="s">
        <v>86</v>
      </c>
      <c r="E11" s="36">
        <v>600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6" ht="25.5" customHeight="1">
      <c r="B12" s="125" t="s">
        <v>96</v>
      </c>
      <c r="C12" s="125"/>
      <c r="D12" s="125"/>
      <c r="E12" s="125"/>
      <c r="F12" s="125"/>
    </row>
  </sheetData>
  <sheetProtection/>
  <mergeCells count="3">
    <mergeCell ref="G2:I2"/>
    <mergeCell ref="H6:I6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5" zoomScaleSheetLayoutView="85" zoomScalePageLayoutView="80" workbookViewId="0" topLeftCell="A40">
      <selection activeCell="B34" sqref="B34:F37"/>
    </sheetView>
  </sheetViews>
  <sheetFormatPr defaultColWidth="9.00390625" defaultRowHeight="12.75"/>
  <cols>
    <col min="1" max="1" width="4.75390625" style="10" customWidth="1"/>
    <col min="2" max="2" width="34.00390625" style="10" customWidth="1"/>
    <col min="3" max="3" width="11.375" style="10" customWidth="1"/>
    <col min="4" max="4" width="14.25390625" style="10" customWidth="1"/>
    <col min="5" max="5" width="10.875" style="11" customWidth="1"/>
    <col min="6" max="6" width="12.375" style="10" customWidth="1"/>
    <col min="7" max="7" width="33.75390625" style="10" customWidth="1"/>
    <col min="8" max="8" width="25.00390625" style="10" customWidth="1"/>
    <col min="9" max="9" width="26.25390625" style="10" customWidth="1"/>
    <col min="10" max="10" width="24.125" style="10" customWidth="1"/>
    <col min="11" max="11" width="23.375" style="10" customWidth="1"/>
    <col min="12" max="12" width="27.375" style="10" customWidth="1"/>
    <col min="13" max="13" width="22.625" style="10" customWidth="1"/>
    <col min="14" max="14" width="21.2539062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19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SUM(N11)+SUM(N16:N28)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82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84" t="s">
        <v>74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121" t="s">
        <v>201</v>
      </c>
      <c r="L10" s="122"/>
      <c r="M10" s="6" t="s">
        <v>202</v>
      </c>
      <c r="N10" s="6" t="s">
        <v>18</v>
      </c>
    </row>
    <row r="11" spans="1:14" s="82" customFormat="1" ht="63" customHeight="1">
      <c r="A11" s="152">
        <v>1</v>
      </c>
      <c r="B11" s="146" t="s">
        <v>161</v>
      </c>
      <c r="C11" s="146" t="s">
        <v>162</v>
      </c>
      <c r="D11" s="146" t="s">
        <v>163</v>
      </c>
      <c r="E11" s="177">
        <v>8000</v>
      </c>
      <c r="F11" s="193" t="s">
        <v>203</v>
      </c>
      <c r="G11" s="5" t="s">
        <v>204</v>
      </c>
      <c r="H11" s="196"/>
      <c r="I11" s="196"/>
      <c r="J11" s="5" t="s">
        <v>205</v>
      </c>
      <c r="K11" s="183"/>
      <c r="L11" s="184"/>
      <c r="M11" s="192"/>
      <c r="N11" s="182">
        <f>ROUND(L11*ROUND(M14,2),2)</f>
        <v>0</v>
      </c>
    </row>
    <row r="12" spans="1:14" s="82" customFormat="1" ht="64.5" customHeight="1">
      <c r="A12" s="173"/>
      <c r="B12" s="175"/>
      <c r="C12" s="175"/>
      <c r="D12" s="175"/>
      <c r="E12" s="178"/>
      <c r="F12" s="194"/>
      <c r="G12" s="5" t="s">
        <v>206</v>
      </c>
      <c r="H12" s="197"/>
      <c r="I12" s="197"/>
      <c r="J12" s="5" t="s">
        <v>207</v>
      </c>
      <c r="K12" s="185"/>
      <c r="L12" s="186"/>
      <c r="M12" s="192"/>
      <c r="N12" s="182"/>
    </row>
    <row r="13" spans="1:14" s="82" customFormat="1" ht="62.25" customHeight="1">
      <c r="A13" s="173"/>
      <c r="B13" s="175"/>
      <c r="C13" s="175"/>
      <c r="D13" s="175"/>
      <c r="E13" s="178"/>
      <c r="F13" s="194"/>
      <c r="G13" s="5" t="s">
        <v>208</v>
      </c>
      <c r="H13" s="197"/>
      <c r="I13" s="197"/>
      <c r="J13" s="5" t="s">
        <v>209</v>
      </c>
      <c r="K13" s="185"/>
      <c r="L13" s="186"/>
      <c r="M13" s="192"/>
      <c r="N13" s="182"/>
    </row>
    <row r="14" spans="1:17" s="80" customFormat="1" ht="72" customHeight="1">
      <c r="A14" s="174"/>
      <c r="B14" s="176"/>
      <c r="C14" s="176"/>
      <c r="D14" s="176"/>
      <c r="E14" s="179"/>
      <c r="F14" s="195"/>
      <c r="G14" s="37" t="s">
        <v>210</v>
      </c>
      <c r="H14" s="198"/>
      <c r="I14" s="198"/>
      <c r="J14" s="38" t="s">
        <v>211</v>
      </c>
      <c r="K14" s="187"/>
      <c r="L14" s="188"/>
      <c r="M14" s="192"/>
      <c r="N14" s="182"/>
      <c r="Q14" s="83"/>
    </row>
    <row r="15" spans="1:14" s="82" customFormat="1" ht="57" customHeight="1">
      <c r="A15" s="81" t="s">
        <v>53</v>
      </c>
      <c r="B15" s="81" t="s">
        <v>16</v>
      </c>
      <c r="C15" s="180" t="s">
        <v>246</v>
      </c>
      <c r="D15" s="181"/>
      <c r="E15" s="94" t="s">
        <v>74</v>
      </c>
      <c r="F15" s="95"/>
      <c r="G15" s="85" t="s">
        <v>214</v>
      </c>
      <c r="H15" s="81" t="s">
        <v>213</v>
      </c>
      <c r="I15" s="81" t="str">
        <f>B15</f>
        <v>Skład</v>
      </c>
      <c r="J15" s="81" t="s">
        <v>212</v>
      </c>
      <c r="K15" s="81" t="s">
        <v>45</v>
      </c>
      <c r="L15" s="81" t="s">
        <v>46</v>
      </c>
      <c r="M15" s="81" t="s">
        <v>47</v>
      </c>
      <c r="N15" s="81" t="s">
        <v>18</v>
      </c>
    </row>
    <row r="16" spans="1:14" ht="51" customHeight="1">
      <c r="A16" s="189">
        <v>2</v>
      </c>
      <c r="B16" s="169" t="s">
        <v>164</v>
      </c>
      <c r="C16" s="168" t="s">
        <v>165</v>
      </c>
      <c r="D16" s="168"/>
      <c r="E16" s="191" t="s">
        <v>166</v>
      </c>
      <c r="F16" s="170">
        <v>800</v>
      </c>
      <c r="G16" s="37" t="s">
        <v>214</v>
      </c>
      <c r="H16" s="37"/>
      <c r="I16" s="37"/>
      <c r="J16" s="38"/>
      <c r="K16" s="37"/>
      <c r="L16" s="37" t="str">
        <f>IF(K16=0,"0,00",IF(K16&gt;0,ROUND(E16/K16,2)))</f>
        <v>0,00</v>
      </c>
      <c r="M16" s="37"/>
      <c r="N16" s="39">
        <f aca="true" t="shared" si="0" ref="N16:N28">ROUND(L16*ROUND(M16,2),2)</f>
        <v>0</v>
      </c>
    </row>
    <row r="17" spans="1:14" ht="55.5" customHeight="1">
      <c r="A17" s="190"/>
      <c r="B17" s="169"/>
      <c r="C17" s="168" t="s">
        <v>167</v>
      </c>
      <c r="D17" s="168"/>
      <c r="E17" s="191"/>
      <c r="F17" s="171"/>
      <c r="G17" s="37" t="s">
        <v>214</v>
      </c>
      <c r="H17" s="37"/>
      <c r="I17" s="37"/>
      <c r="J17" s="38"/>
      <c r="K17" s="37"/>
      <c r="L17" s="37" t="str">
        <f aca="true" t="shared" si="1" ref="L17:L28">IF(K17=0,"0,00",IF(K17&gt;0,ROUND(E17/K17,2)))</f>
        <v>0,00</v>
      </c>
      <c r="M17" s="37"/>
      <c r="N17" s="39">
        <f t="shared" si="0"/>
        <v>0</v>
      </c>
    </row>
    <row r="18" spans="1:14" ht="52.5" customHeight="1">
      <c r="A18" s="190"/>
      <c r="B18" s="169"/>
      <c r="C18" s="168" t="s">
        <v>168</v>
      </c>
      <c r="D18" s="168"/>
      <c r="E18" s="191"/>
      <c r="F18" s="171"/>
      <c r="G18" s="37" t="s">
        <v>214</v>
      </c>
      <c r="H18" s="37"/>
      <c r="I18" s="37"/>
      <c r="J18" s="38"/>
      <c r="K18" s="37"/>
      <c r="L18" s="37" t="str">
        <f t="shared" si="1"/>
        <v>0,00</v>
      </c>
      <c r="M18" s="37"/>
      <c r="N18" s="39">
        <f t="shared" si="0"/>
        <v>0</v>
      </c>
    </row>
    <row r="19" spans="1:14" ht="45">
      <c r="A19" s="45">
        <v>3</v>
      </c>
      <c r="B19" s="77" t="s">
        <v>169</v>
      </c>
      <c r="C19" s="168" t="s">
        <v>157</v>
      </c>
      <c r="D19" s="168"/>
      <c r="E19" s="47" t="s">
        <v>166</v>
      </c>
      <c r="F19" s="78">
        <v>800</v>
      </c>
      <c r="G19" s="37" t="s">
        <v>214</v>
      </c>
      <c r="H19" s="37"/>
      <c r="I19" s="37"/>
      <c r="J19" s="38"/>
      <c r="K19" s="37"/>
      <c r="L19" s="37" t="str">
        <f t="shared" si="1"/>
        <v>0,00</v>
      </c>
      <c r="M19" s="37"/>
      <c r="N19" s="39">
        <f t="shared" si="0"/>
        <v>0</v>
      </c>
    </row>
    <row r="20" spans="1:14" ht="75">
      <c r="A20" s="45">
        <v>4</v>
      </c>
      <c r="B20" s="77" t="s">
        <v>170</v>
      </c>
      <c r="C20" s="168" t="s">
        <v>157</v>
      </c>
      <c r="D20" s="168"/>
      <c r="E20" s="47" t="s">
        <v>166</v>
      </c>
      <c r="F20" s="78">
        <v>800</v>
      </c>
      <c r="G20" s="37" t="s">
        <v>214</v>
      </c>
      <c r="H20" s="37"/>
      <c r="I20" s="37"/>
      <c r="J20" s="38"/>
      <c r="K20" s="37"/>
      <c r="L20" s="37" t="str">
        <f t="shared" si="1"/>
        <v>0,00</v>
      </c>
      <c r="M20" s="37"/>
      <c r="N20" s="39">
        <f t="shared" si="0"/>
        <v>0</v>
      </c>
    </row>
    <row r="21" spans="1:14" ht="105.75" customHeight="1">
      <c r="A21" s="45">
        <v>5</v>
      </c>
      <c r="B21" s="77" t="s">
        <v>171</v>
      </c>
      <c r="C21" s="168" t="s">
        <v>157</v>
      </c>
      <c r="D21" s="168"/>
      <c r="E21" s="47" t="s">
        <v>172</v>
      </c>
      <c r="F21" s="78">
        <v>2000</v>
      </c>
      <c r="G21" s="37" t="s">
        <v>214</v>
      </c>
      <c r="H21" s="37"/>
      <c r="I21" s="37"/>
      <c r="J21" s="38"/>
      <c r="K21" s="37"/>
      <c r="L21" s="37" t="str">
        <f t="shared" si="1"/>
        <v>0,00</v>
      </c>
      <c r="M21" s="37"/>
      <c r="N21" s="39">
        <f t="shared" si="0"/>
        <v>0</v>
      </c>
    </row>
    <row r="22" spans="1:14" ht="45">
      <c r="A22" s="189">
        <v>6</v>
      </c>
      <c r="B22" s="169" t="s">
        <v>164</v>
      </c>
      <c r="C22" s="168" t="s">
        <v>165</v>
      </c>
      <c r="D22" s="168"/>
      <c r="E22" s="191" t="s">
        <v>166</v>
      </c>
      <c r="F22" s="170">
        <v>800</v>
      </c>
      <c r="G22" s="37" t="s">
        <v>214</v>
      </c>
      <c r="H22" s="37"/>
      <c r="I22" s="37"/>
      <c r="J22" s="38"/>
      <c r="K22" s="37"/>
      <c r="L22" s="37" t="str">
        <f t="shared" si="1"/>
        <v>0,00</v>
      </c>
      <c r="M22" s="37"/>
      <c r="N22" s="39">
        <f t="shared" si="0"/>
        <v>0</v>
      </c>
    </row>
    <row r="23" spans="1:14" ht="45">
      <c r="A23" s="190"/>
      <c r="B23" s="169"/>
      <c r="C23" s="168" t="s">
        <v>167</v>
      </c>
      <c r="D23" s="168"/>
      <c r="E23" s="191"/>
      <c r="F23" s="171"/>
      <c r="G23" s="37" t="s">
        <v>214</v>
      </c>
      <c r="H23" s="37"/>
      <c r="I23" s="37"/>
      <c r="J23" s="38"/>
      <c r="K23" s="37"/>
      <c r="L23" s="37" t="str">
        <f t="shared" si="1"/>
        <v>0,00</v>
      </c>
      <c r="M23" s="37"/>
      <c r="N23" s="39">
        <f t="shared" si="0"/>
        <v>0</v>
      </c>
    </row>
    <row r="24" spans="1:14" ht="45">
      <c r="A24" s="190"/>
      <c r="B24" s="169"/>
      <c r="C24" s="168" t="s">
        <v>168</v>
      </c>
      <c r="D24" s="168"/>
      <c r="E24" s="191"/>
      <c r="F24" s="171"/>
      <c r="G24" s="37" t="s">
        <v>214</v>
      </c>
      <c r="H24" s="37"/>
      <c r="I24" s="37"/>
      <c r="J24" s="38"/>
      <c r="K24" s="37"/>
      <c r="L24" s="37" t="str">
        <f t="shared" si="1"/>
        <v>0,00</v>
      </c>
      <c r="M24" s="37"/>
      <c r="N24" s="39">
        <f t="shared" si="0"/>
        <v>0</v>
      </c>
    </row>
    <row r="25" spans="1:14" ht="45">
      <c r="A25" s="45">
        <v>7</v>
      </c>
      <c r="B25" s="77" t="s">
        <v>173</v>
      </c>
      <c r="C25" s="168" t="s">
        <v>157</v>
      </c>
      <c r="D25" s="168"/>
      <c r="E25" s="47" t="s">
        <v>166</v>
      </c>
      <c r="F25" s="78">
        <v>1200</v>
      </c>
      <c r="G25" s="37" t="s">
        <v>214</v>
      </c>
      <c r="H25" s="37"/>
      <c r="I25" s="37"/>
      <c r="J25" s="38"/>
      <c r="K25" s="37"/>
      <c r="L25" s="37" t="str">
        <f t="shared" si="1"/>
        <v>0,00</v>
      </c>
      <c r="M25" s="37"/>
      <c r="N25" s="39">
        <f t="shared" si="0"/>
        <v>0</v>
      </c>
    </row>
    <row r="26" spans="1:14" ht="75">
      <c r="A26" s="45">
        <v>8</v>
      </c>
      <c r="B26" s="77" t="s">
        <v>170</v>
      </c>
      <c r="C26" s="168" t="s">
        <v>157</v>
      </c>
      <c r="D26" s="168"/>
      <c r="E26" s="47" t="s">
        <v>166</v>
      </c>
      <c r="F26" s="78">
        <v>800</v>
      </c>
      <c r="G26" s="37" t="s">
        <v>214</v>
      </c>
      <c r="H26" s="37"/>
      <c r="I26" s="37"/>
      <c r="J26" s="38"/>
      <c r="K26" s="37"/>
      <c r="L26" s="37" t="str">
        <f t="shared" si="1"/>
        <v>0,00</v>
      </c>
      <c r="M26" s="37"/>
      <c r="N26" s="39">
        <f t="shared" si="0"/>
        <v>0</v>
      </c>
    </row>
    <row r="27" spans="1:14" ht="90">
      <c r="A27" s="45">
        <v>9</v>
      </c>
      <c r="B27" s="77" t="s">
        <v>171</v>
      </c>
      <c r="C27" s="168" t="s">
        <v>157</v>
      </c>
      <c r="D27" s="168"/>
      <c r="E27" s="47" t="s">
        <v>166</v>
      </c>
      <c r="F27" s="78">
        <v>2000</v>
      </c>
      <c r="G27" s="37" t="s">
        <v>214</v>
      </c>
      <c r="H27" s="37"/>
      <c r="I27" s="37"/>
      <c r="J27" s="38"/>
      <c r="K27" s="37"/>
      <c r="L27" s="37" t="str">
        <f t="shared" si="1"/>
        <v>0,00</v>
      </c>
      <c r="M27" s="37"/>
      <c r="N27" s="39">
        <f t="shared" si="0"/>
        <v>0</v>
      </c>
    </row>
    <row r="28" spans="1:14" ht="45">
      <c r="A28" s="45">
        <v>10</v>
      </c>
      <c r="B28" s="77" t="s">
        <v>174</v>
      </c>
      <c r="C28" s="168" t="s">
        <v>157</v>
      </c>
      <c r="D28" s="168"/>
      <c r="E28" s="47" t="s">
        <v>166</v>
      </c>
      <c r="F28" s="78">
        <v>1200</v>
      </c>
      <c r="G28" s="37" t="s">
        <v>214</v>
      </c>
      <c r="H28" s="37"/>
      <c r="I28" s="37"/>
      <c r="J28" s="38"/>
      <c r="K28" s="37"/>
      <c r="L28" s="37" t="str">
        <f t="shared" si="1"/>
        <v>0,00</v>
      </c>
      <c r="M28" s="37"/>
      <c r="N28" s="39">
        <f t="shared" si="0"/>
        <v>0</v>
      </c>
    </row>
    <row r="29" spans="2:6" ht="15">
      <c r="B29" s="201" t="s">
        <v>175</v>
      </c>
      <c r="C29" s="201"/>
      <c r="D29" s="201"/>
      <c r="E29" s="128"/>
      <c r="F29" s="201"/>
    </row>
    <row r="30" spans="2:6" ht="15">
      <c r="B30" s="128" t="s">
        <v>176</v>
      </c>
      <c r="C30" s="128"/>
      <c r="D30" s="128"/>
      <c r="E30" s="128"/>
      <c r="F30" s="128"/>
    </row>
    <row r="31" spans="2:7" ht="96" customHeight="1">
      <c r="B31" s="129" t="s">
        <v>237</v>
      </c>
      <c r="C31" s="129"/>
      <c r="D31" s="129"/>
      <c r="E31" s="129"/>
      <c r="F31" s="129"/>
      <c r="G31" s="129"/>
    </row>
    <row r="32" spans="2:7" ht="27" customHeight="1">
      <c r="B32" s="172" t="s">
        <v>238</v>
      </c>
      <c r="C32" s="172"/>
      <c r="D32" s="172"/>
      <c r="E32" s="172"/>
      <c r="F32" s="172"/>
      <c r="G32" s="172"/>
    </row>
    <row r="33" spans="1:14" ht="66.75" customHeight="1">
      <c r="A33" s="80"/>
      <c r="B33" s="120" t="s">
        <v>236</v>
      </c>
      <c r="C33" s="159"/>
      <c r="D33" s="159"/>
      <c r="E33" s="159"/>
      <c r="F33" s="159"/>
      <c r="G33" s="6" t="s">
        <v>215</v>
      </c>
      <c r="H33" s="6" t="s">
        <v>216</v>
      </c>
      <c r="I33" s="6" t="s">
        <v>233</v>
      </c>
      <c r="J33" s="6" t="s">
        <v>217</v>
      </c>
      <c r="K33" s="104" t="s">
        <v>218</v>
      </c>
      <c r="L33" s="105"/>
      <c r="M33" s="104" t="s">
        <v>219</v>
      </c>
      <c r="N33" s="105"/>
    </row>
    <row r="34" spans="1:14" ht="15" customHeight="1">
      <c r="A34" s="80"/>
      <c r="B34" s="200" t="s">
        <v>235</v>
      </c>
      <c r="C34" s="200"/>
      <c r="D34" s="200"/>
      <c r="E34" s="200"/>
      <c r="F34" s="200"/>
      <c r="G34" s="199" t="s">
        <v>227</v>
      </c>
      <c r="H34" s="199" t="s">
        <v>227</v>
      </c>
      <c r="I34" s="199" t="s">
        <v>227</v>
      </c>
      <c r="J34" s="199" t="s">
        <v>227</v>
      </c>
      <c r="K34" s="199" t="s">
        <v>227</v>
      </c>
      <c r="L34" s="103" t="s">
        <v>227</v>
      </c>
      <c r="M34" s="199" t="s">
        <v>227</v>
      </c>
      <c r="N34" s="199" t="s">
        <v>227</v>
      </c>
    </row>
    <row r="35" spans="1:14" ht="162" customHeight="1">
      <c r="A35" s="80"/>
      <c r="B35" s="200"/>
      <c r="C35" s="200"/>
      <c r="D35" s="200"/>
      <c r="E35" s="200"/>
      <c r="F35" s="200"/>
      <c r="G35" s="199"/>
      <c r="H35" s="199"/>
      <c r="I35" s="199"/>
      <c r="J35" s="199"/>
      <c r="K35" s="199"/>
      <c r="L35" s="103"/>
      <c r="M35" s="199"/>
      <c r="N35" s="199"/>
    </row>
    <row r="36" spans="1:14" ht="408.75" customHeight="1">
      <c r="A36" s="80"/>
      <c r="B36" s="200"/>
      <c r="C36" s="200"/>
      <c r="D36" s="200"/>
      <c r="E36" s="200"/>
      <c r="F36" s="200"/>
      <c r="G36" s="199"/>
      <c r="H36" s="199"/>
      <c r="I36" s="199"/>
      <c r="J36" s="199"/>
      <c r="K36" s="199"/>
      <c r="L36" s="103"/>
      <c r="M36" s="199"/>
      <c r="N36" s="199"/>
    </row>
    <row r="37" spans="2:14" ht="169.5" customHeight="1">
      <c r="B37" s="200"/>
      <c r="C37" s="200"/>
      <c r="D37" s="200"/>
      <c r="E37" s="200"/>
      <c r="F37" s="200"/>
      <c r="G37" s="199"/>
      <c r="H37" s="199"/>
      <c r="I37" s="199"/>
      <c r="J37" s="199"/>
      <c r="K37" s="199"/>
      <c r="L37" s="103"/>
      <c r="M37" s="199"/>
      <c r="N37" s="199"/>
    </row>
  </sheetData>
  <sheetProtection/>
  <mergeCells count="52">
    <mergeCell ref="H34:H37"/>
    <mergeCell ref="G34:G37"/>
    <mergeCell ref="J34:J37"/>
    <mergeCell ref="K34:K37"/>
    <mergeCell ref="L34:L37"/>
    <mergeCell ref="M34:M37"/>
    <mergeCell ref="N34:N37"/>
    <mergeCell ref="M33:N33"/>
    <mergeCell ref="B22:B24"/>
    <mergeCell ref="F22:F24"/>
    <mergeCell ref="B33:F33"/>
    <mergeCell ref="K33:L33"/>
    <mergeCell ref="B34:F37"/>
    <mergeCell ref="B30:F30"/>
    <mergeCell ref="I34:I37"/>
    <mergeCell ref="B29:F29"/>
    <mergeCell ref="A16:A18"/>
    <mergeCell ref="E16:E18"/>
    <mergeCell ref="A22:A24"/>
    <mergeCell ref="E22:E24"/>
    <mergeCell ref="M11:M14"/>
    <mergeCell ref="F11:F14"/>
    <mergeCell ref="H11:H14"/>
    <mergeCell ref="I11:I14"/>
    <mergeCell ref="C17:D17"/>
    <mergeCell ref="C18:D18"/>
    <mergeCell ref="C16:D16"/>
    <mergeCell ref="N11:N14"/>
    <mergeCell ref="K10:L10"/>
    <mergeCell ref="K11:L14"/>
    <mergeCell ref="C20:D20"/>
    <mergeCell ref="C19:D19"/>
    <mergeCell ref="C23:D23"/>
    <mergeCell ref="C24:D24"/>
    <mergeCell ref="G2:I2"/>
    <mergeCell ref="A11:A14"/>
    <mergeCell ref="B11:B14"/>
    <mergeCell ref="C11:C14"/>
    <mergeCell ref="D11:D14"/>
    <mergeCell ref="E11:E14"/>
    <mergeCell ref="H6:I6"/>
    <mergeCell ref="C15:D15"/>
    <mergeCell ref="C25:D25"/>
    <mergeCell ref="C26:D26"/>
    <mergeCell ref="B16:B18"/>
    <mergeCell ref="F16:F18"/>
    <mergeCell ref="B32:G32"/>
    <mergeCell ref="C27:D27"/>
    <mergeCell ref="C28:D28"/>
    <mergeCell ref="B31:G31"/>
    <mergeCell ref="C21:D21"/>
    <mergeCell ref="C22:D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87" zoomScaleNormal="87" zoomScaleSheetLayoutView="87" zoomScalePageLayoutView="85" workbookViewId="0" topLeftCell="A1">
      <selection activeCell="D22" sqref="D22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8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2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78</v>
      </c>
      <c r="E10" s="33" t="s">
        <v>74</v>
      </c>
      <c r="F10" s="34"/>
      <c r="G10" s="6" t="str">
        <f>"Nazwa handlowa /
"&amp;C10&amp;" / 
"&amp;D10</f>
        <v>Nazwa handlowa /
Dawka / 
Postać/Opakowanie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35" t="s">
        <v>98</v>
      </c>
      <c r="C11" s="35" t="s">
        <v>99</v>
      </c>
      <c r="D11" s="35" t="s">
        <v>100</v>
      </c>
      <c r="E11" s="41">
        <v>720</v>
      </c>
      <c r="F11" s="40" t="s">
        <v>83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6" ht="15">
      <c r="B12" s="126" t="s">
        <v>96</v>
      </c>
      <c r="C12" s="127"/>
      <c r="D12" s="127"/>
      <c r="E12" s="127"/>
      <c r="F12" s="127"/>
    </row>
    <row r="13" ht="15">
      <c r="B13" s="26"/>
    </row>
    <row r="14" ht="15">
      <c r="B14" s="26"/>
    </row>
    <row r="15" ht="15">
      <c r="B15" s="26"/>
    </row>
  </sheetData>
  <sheetProtection/>
  <mergeCells count="3">
    <mergeCell ref="G2:I2"/>
    <mergeCell ref="H6:I6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21.125" style="10" customWidth="1"/>
    <col min="3" max="3" width="17.00390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3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5.2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80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167.25" customHeight="1">
      <c r="A11" s="5" t="s">
        <v>3</v>
      </c>
      <c r="B11" s="35" t="s">
        <v>101</v>
      </c>
      <c r="C11" s="35" t="s">
        <v>102</v>
      </c>
      <c r="D11" s="35" t="s">
        <v>183</v>
      </c>
      <c r="E11" s="41">
        <v>1500</v>
      </c>
      <c r="F11" s="40" t="s">
        <v>83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3" spans="2:6" ht="15">
      <c r="B13" s="128" t="s">
        <v>96</v>
      </c>
      <c r="C13" s="129"/>
      <c r="D13" s="129"/>
      <c r="E13" s="129"/>
      <c r="F13" s="129"/>
    </row>
    <row r="14" ht="15">
      <c r="B14" s="2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14"/>
  <sheetViews>
    <sheetView showGridLines="0" view="pageBreakPreview" zoomScale="115" zoomScaleSheetLayoutView="115" zoomScalePageLayoutView="80" workbookViewId="0" topLeftCell="B7">
      <selection activeCell="C16" sqref="C16"/>
    </sheetView>
  </sheetViews>
  <sheetFormatPr defaultColWidth="9.00390625" defaultRowHeight="12.75"/>
  <cols>
    <col min="1" max="1" width="4.75390625" style="10" customWidth="1"/>
    <col min="2" max="2" width="22.875" style="10" customWidth="1"/>
    <col min="3" max="4" width="25.125" style="10" customWidth="1"/>
    <col min="5" max="5" width="10.875" style="11" customWidth="1"/>
    <col min="6" max="6" width="16.625" style="10" customWidth="1"/>
    <col min="7" max="7" width="31.125" style="10" customWidth="1"/>
    <col min="8" max="9" width="17.375" style="10" customWidth="1"/>
    <col min="10" max="10" width="23.00390625" style="10" customWidth="1"/>
    <col min="11" max="11" width="0.2421875" style="10" hidden="1" customWidth="1"/>
    <col min="12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4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80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/>
      <c r="L10" s="6" t="s">
        <v>186</v>
      </c>
      <c r="M10" s="6" t="s">
        <v>187</v>
      </c>
      <c r="N10" s="6" t="s">
        <v>18</v>
      </c>
    </row>
    <row r="11" spans="1:14" ht="263.25" customHeight="1">
      <c r="A11" s="5" t="s">
        <v>3</v>
      </c>
      <c r="B11" s="35" t="s">
        <v>103</v>
      </c>
      <c r="C11" s="35" t="s">
        <v>247</v>
      </c>
      <c r="D11" s="35" t="s">
        <v>232</v>
      </c>
      <c r="E11" s="41">
        <v>5000</v>
      </c>
      <c r="F11" s="34" t="s">
        <v>104</v>
      </c>
      <c r="G11" s="37" t="s">
        <v>184</v>
      </c>
      <c r="H11" s="37"/>
      <c r="I11" s="37"/>
      <c r="J11" s="37" t="s">
        <v>185</v>
      </c>
      <c r="K11" s="37"/>
      <c r="L11" s="37"/>
      <c r="M11" s="37"/>
      <c r="N11" s="39">
        <f>ROUND(L11*ROUND(M11,2),2)</f>
        <v>0</v>
      </c>
    </row>
    <row r="13" spans="2:5" ht="15">
      <c r="B13" s="130" t="s">
        <v>105</v>
      </c>
      <c r="C13" s="129"/>
      <c r="D13" s="129"/>
      <c r="E13" s="129"/>
    </row>
    <row r="14" spans="2:5" ht="15">
      <c r="B14" s="129" t="s">
        <v>96</v>
      </c>
      <c r="C14" s="129"/>
      <c r="D14" s="129"/>
      <c r="E14" s="129"/>
    </row>
  </sheetData>
  <sheetProtection/>
  <mergeCells count="4">
    <mergeCell ref="G2:I2"/>
    <mergeCell ref="H6:I6"/>
    <mergeCell ref="B13:E13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115" zoomScaleNormal="85" zoomScaleSheetLayoutView="115" zoomScalePageLayoutView="85" workbookViewId="0" topLeftCell="A11">
      <selection activeCell="B11" sqref="B11"/>
    </sheetView>
  </sheetViews>
  <sheetFormatPr defaultColWidth="9.00390625" defaultRowHeight="12.75"/>
  <cols>
    <col min="1" max="1" width="4.75390625" style="10" customWidth="1"/>
    <col min="2" max="2" width="15.75390625" style="10" customWidth="1"/>
    <col min="3" max="3" width="21.1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5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80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229</v>
      </c>
      <c r="M10" s="6" t="s">
        <v>228</v>
      </c>
      <c r="N10" s="6" t="s">
        <v>18</v>
      </c>
    </row>
    <row r="11" spans="1:14" ht="375">
      <c r="A11" s="5" t="s">
        <v>3</v>
      </c>
      <c r="B11" s="44" t="s">
        <v>106</v>
      </c>
      <c r="C11" s="44" t="s">
        <v>107</v>
      </c>
      <c r="D11" s="44" t="s">
        <v>85</v>
      </c>
      <c r="E11" s="41">
        <v>120000</v>
      </c>
      <c r="F11" s="34" t="s">
        <v>108</v>
      </c>
      <c r="G11" s="37" t="s">
        <v>188</v>
      </c>
      <c r="H11" s="37"/>
      <c r="I11" s="37"/>
      <c r="J11" s="38" t="s">
        <v>189</v>
      </c>
      <c r="K11" s="37"/>
      <c r="L11" s="37"/>
      <c r="M11" s="37"/>
      <c r="N11" s="39">
        <f>ROUND(L11*ROUND(M11,2),2)</f>
        <v>0</v>
      </c>
    </row>
    <row r="13" spans="2:5" ht="27" customHeight="1">
      <c r="B13" s="131" t="s">
        <v>109</v>
      </c>
      <c r="C13" s="131"/>
      <c r="D13" s="131"/>
      <c r="E13" s="131"/>
    </row>
  </sheetData>
  <sheetProtection/>
  <mergeCells count="3">
    <mergeCell ref="G2:I2"/>
    <mergeCell ref="H6:I6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115" zoomScaleNormal="87" zoomScaleSheetLayoutView="115" zoomScalePageLayoutView="85" workbookViewId="0" topLeftCell="A1">
      <selection activeCell="F11" sqref="F11"/>
    </sheetView>
  </sheetViews>
  <sheetFormatPr defaultColWidth="9.00390625" defaultRowHeight="12.75"/>
  <cols>
    <col min="1" max="1" width="4.75390625" style="10" customWidth="1"/>
    <col min="2" max="2" width="14.125" style="10" customWidth="1"/>
    <col min="3" max="3" width="22.3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8.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6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69</v>
      </c>
      <c r="E10" s="33" t="s">
        <v>74</v>
      </c>
      <c r="F10" s="34"/>
      <c r="G10" s="6" t="str">
        <f>"Nazwa handlowa /
"&amp;C10&amp;" / 
"&amp;D10</f>
        <v>Nazwa handlowa /
Dawka / 
Postać /Opakowanie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181</v>
      </c>
      <c r="M10" s="6" t="s">
        <v>182</v>
      </c>
      <c r="N10" s="6" t="s">
        <v>18</v>
      </c>
    </row>
    <row r="11" spans="1:14" ht="135">
      <c r="A11" s="5" t="s">
        <v>3</v>
      </c>
      <c r="B11" s="46" t="s">
        <v>110</v>
      </c>
      <c r="C11" s="35" t="s">
        <v>111</v>
      </c>
      <c r="D11" s="47" t="s">
        <v>112</v>
      </c>
      <c r="E11" s="48">
        <v>300</v>
      </c>
      <c r="F11" s="34" t="s">
        <v>113</v>
      </c>
      <c r="G11" s="37" t="s">
        <v>190</v>
      </c>
      <c r="H11" s="37"/>
      <c r="I11" s="37"/>
      <c r="J11" s="37" t="s">
        <v>191</v>
      </c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5" ht="30" customHeight="1">
      <c r="B12" s="128" t="s">
        <v>109</v>
      </c>
      <c r="C12" s="132"/>
      <c r="D12" s="132"/>
      <c r="E12" s="132"/>
    </row>
    <row r="13" ht="15">
      <c r="B13" s="26"/>
    </row>
    <row r="14" ht="15">
      <c r="B14" s="26"/>
    </row>
  </sheetData>
  <sheetProtection/>
  <mergeCells count="3">
    <mergeCell ref="G2:I2"/>
    <mergeCell ref="H6:I6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view="pageBreakPreview" zoomScaleNormal="87" zoomScaleSheetLayoutView="100" zoomScalePageLayoutView="85" workbookViewId="0" topLeftCell="A1">
      <selection activeCell="B17" sqref="B17:G17"/>
    </sheetView>
  </sheetViews>
  <sheetFormatPr defaultColWidth="9.00390625" defaultRowHeight="12.75"/>
  <cols>
    <col min="1" max="1" width="4.75390625" style="10" customWidth="1"/>
    <col min="2" max="2" width="15.375" style="10" customWidth="1"/>
    <col min="3" max="3" width="25.125" style="10" customWidth="1"/>
    <col min="4" max="4" width="19.25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7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SUM(N11:N13)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77</v>
      </c>
      <c r="E10" s="33" t="s">
        <v>80</v>
      </c>
      <c r="F10" s="34"/>
      <c r="G10" s="6" t="str">
        <f>"Nazwa handlowa /
"&amp;C10&amp;" / 
"&amp;D10</f>
        <v>Nazwa handlowa /
Dawka / 
Postać/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60" customHeight="1">
      <c r="A11" s="5" t="s">
        <v>3</v>
      </c>
      <c r="B11" s="51" t="s">
        <v>114</v>
      </c>
      <c r="C11" s="35" t="s">
        <v>115</v>
      </c>
      <c r="D11" s="44" t="s">
        <v>116</v>
      </c>
      <c r="E11" s="52">
        <v>1500</v>
      </c>
      <c r="F11" s="34" t="s">
        <v>56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5" t="s">
        <v>4</v>
      </c>
      <c r="B12" s="44" t="s">
        <v>117</v>
      </c>
      <c r="C12" s="44" t="s">
        <v>118</v>
      </c>
      <c r="D12" s="44" t="s">
        <v>119</v>
      </c>
      <c r="E12" s="53">
        <v>40</v>
      </c>
      <c r="F12" s="34" t="s">
        <v>83</v>
      </c>
      <c r="G12" s="37" t="s">
        <v>87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1:14" ht="45">
      <c r="A13" s="5" t="s">
        <v>5</v>
      </c>
      <c r="B13" s="44" t="s">
        <v>117</v>
      </c>
      <c r="C13" s="44" t="s">
        <v>120</v>
      </c>
      <c r="D13" s="44" t="s">
        <v>121</v>
      </c>
      <c r="E13" s="53">
        <v>40</v>
      </c>
      <c r="F13" s="34" t="s">
        <v>83</v>
      </c>
      <c r="G13" s="37" t="s">
        <v>87</v>
      </c>
      <c r="H13" s="37"/>
      <c r="I13" s="37"/>
      <c r="J13" s="38"/>
      <c r="K13" s="37"/>
      <c r="L13" s="37" t="str">
        <f>IF(K13=0,"0,00",IF(K13&gt;0,ROUND(E13/K13,2)))</f>
        <v>0,00</v>
      </c>
      <c r="M13" s="37"/>
      <c r="N13" s="39">
        <f>ROUND(L13*ROUND(M13,2),2)</f>
        <v>0</v>
      </c>
    </row>
    <row r="14" spans="2:6" ht="18" customHeight="1">
      <c r="B14" s="133" t="s">
        <v>122</v>
      </c>
      <c r="C14" s="133"/>
      <c r="D14" s="133"/>
      <c r="E14" s="133"/>
      <c r="F14" s="42"/>
    </row>
    <row r="15" spans="2:6" ht="15">
      <c r="B15" s="126" t="s">
        <v>109</v>
      </c>
      <c r="C15" s="126"/>
      <c r="D15" s="126"/>
      <c r="E15" s="127"/>
      <c r="F15" s="54"/>
    </row>
    <row r="16" spans="2:6" ht="15">
      <c r="B16" s="126" t="s">
        <v>123</v>
      </c>
      <c r="C16" s="126"/>
      <c r="D16" s="126"/>
      <c r="E16" s="126"/>
      <c r="F16" s="54"/>
    </row>
    <row r="17" spans="2:7" ht="21" customHeight="1">
      <c r="B17" s="126" t="s">
        <v>124</v>
      </c>
      <c r="C17" s="126"/>
      <c r="D17" s="126"/>
      <c r="E17" s="126"/>
      <c r="F17" s="126"/>
      <c r="G17" s="126"/>
    </row>
  </sheetData>
  <sheetProtection/>
  <mergeCells count="6">
    <mergeCell ref="G2:I2"/>
    <mergeCell ref="H6:I6"/>
    <mergeCell ref="B14:E14"/>
    <mergeCell ref="B15:E15"/>
    <mergeCell ref="B16:E16"/>
    <mergeCell ref="B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view="pageBreakPreview" zoomScale="115" zoomScaleNormal="87" zoomScaleSheetLayoutView="115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375" style="10" customWidth="1"/>
    <col min="4" max="4" width="24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DFP.271.193.2018.EP</v>
      </c>
      <c r="N1" s="27" t="s">
        <v>71</v>
      </c>
      <c r="S1" s="26"/>
      <c r="T1" s="26"/>
    </row>
    <row r="2" spans="7:9" ht="15">
      <c r="G2" s="108"/>
      <c r="H2" s="108"/>
      <c r="I2" s="108"/>
    </row>
    <row r="3" ht="15">
      <c r="N3" s="27" t="s">
        <v>75</v>
      </c>
    </row>
    <row r="4" spans="2:17" ht="15">
      <c r="B4" s="19" t="s">
        <v>15</v>
      </c>
      <c r="C4" s="6">
        <v>8</v>
      </c>
      <c r="D4" s="8"/>
      <c r="E4" s="4"/>
      <c r="F4" s="1"/>
      <c r="G4" s="29" t="s">
        <v>20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2</v>
      </c>
      <c r="H6" s="123">
        <f>SUM(N11:N11)</f>
        <v>0</v>
      </c>
      <c r="I6" s="124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6" t="s">
        <v>53</v>
      </c>
      <c r="B10" s="6" t="s">
        <v>16</v>
      </c>
      <c r="C10" s="6" t="s">
        <v>17</v>
      </c>
      <c r="D10" s="6" t="s">
        <v>84</v>
      </c>
      <c r="E10" s="33" t="s">
        <v>74</v>
      </c>
      <c r="F10" s="34"/>
      <c r="G10" s="6" t="str">
        <f>"Nazwa handlowa /
"&amp;C10&amp;" / 
"&amp;D10</f>
        <v>Nazwa handlowa /
Dawka / 
Postać / opakowanie</v>
      </c>
      <c r="H10" s="6" t="s">
        <v>72</v>
      </c>
      <c r="I10" s="6" t="str">
        <f>B10</f>
        <v>Skład</v>
      </c>
      <c r="J10" s="6" t="s">
        <v>73</v>
      </c>
      <c r="K10" s="6" t="s">
        <v>45</v>
      </c>
      <c r="L10" s="6" t="s">
        <v>46</v>
      </c>
      <c r="M10" s="6" t="s">
        <v>47</v>
      </c>
      <c r="N10" s="6" t="s">
        <v>18</v>
      </c>
    </row>
    <row r="11" spans="1:14" ht="45">
      <c r="A11" s="5" t="s">
        <v>3</v>
      </c>
      <c r="B11" s="46" t="s">
        <v>125</v>
      </c>
      <c r="C11" s="46" t="s">
        <v>126</v>
      </c>
      <c r="D11" s="47" t="s">
        <v>127</v>
      </c>
      <c r="E11" s="48">
        <v>50</v>
      </c>
      <c r="F11" s="34" t="s">
        <v>83</v>
      </c>
      <c r="G11" s="37" t="s">
        <v>87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5" ht="24" customHeight="1">
      <c r="B12" s="126" t="s">
        <v>109</v>
      </c>
      <c r="C12" s="126"/>
      <c r="D12" s="126"/>
      <c r="E12" s="127"/>
    </row>
  </sheetData>
  <sheetProtection/>
  <mergeCells count="3">
    <mergeCell ref="G2:I2"/>
    <mergeCell ref="H6:I6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2018-10-16T12:02:30Z</cp:lastPrinted>
  <dcterms:created xsi:type="dcterms:W3CDTF">2003-05-16T10:10:29Z</dcterms:created>
  <dcterms:modified xsi:type="dcterms:W3CDTF">2018-11-22T10:19:55Z</dcterms:modified>
  <cp:category/>
  <cp:version/>
  <cp:contentType/>
  <cp:contentStatus/>
</cp:coreProperties>
</file>